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Dorchester Hotel &amp; Residence\Cashflow Forcast\"/>
    </mc:Choice>
  </mc:AlternateContent>
  <xr:revisionPtr revIDLastSave="0" documentId="13_ncr:1_{48783BC3-8F63-493B-B65E-A7D9F664A5A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1C. FCR" sheetId="1" r:id="rId1"/>
    <sheet name="Cash Flow" sheetId="5" r:id="rId2"/>
    <sheet name="QS Certified" sheetId="8" r:id="rId3"/>
    <sheet name="Final Contract Sums" sheetId="10" r:id="rId4"/>
    <sheet name="Consultant Summary" sheetId="7" r:id="rId5"/>
    <sheet name="December Payments" sheetId="9" r:id="rId6"/>
    <sheet name="FF&amp;E Payments" sheetId="4" r:id="rId7"/>
    <sheet name="Consultat &amp; Hard Cost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</externalReferences>
  <definedNames>
    <definedName name="\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122" localSheetId="0" hidden="1">'[1]Rate Analysis'!#REF!</definedName>
    <definedName name="\122" hidden="1">'[1]Rate Analysis'!#REF!</definedName>
    <definedName name="\123" hidden="1">'[2]Rate Analysis'!#REF!</definedName>
    <definedName name="\1234" hidden="1">'[2]Rate Analysis'!#REF!</definedName>
    <definedName name="\12345" hidden="1">'[2]Rate Analysis'!#REF!</definedName>
    <definedName name="\P">#REF!</definedName>
    <definedName name="___________________________________________________ccr1" localSheetId="4" hidden="1">{#N/A,#N/A,TRUE,"Cover";#N/A,#N/A,TRUE,"Conts";#N/A,#N/A,TRUE,"VOS";#N/A,#N/A,TRUE,"Warrington";#N/A,#N/A,TRUE,"Widnes"}</definedName>
    <definedName name="___________________________________________________ccr1" hidden="1">{#N/A,#N/A,TRUE,"Cover";#N/A,#N/A,TRUE,"Conts";#N/A,#N/A,TRUE,"VOS";#N/A,#N/A,TRUE,"Warrington";#N/A,#N/A,TRUE,"Widnes"}</definedName>
    <definedName name="__________________________________ccr1" localSheetId="0" hidden="1">{#N/A,#N/A,TRUE,"Cover";#N/A,#N/A,TRUE,"Conts";#N/A,#N/A,TRUE,"VOS";#N/A,#N/A,TRUE,"Warrington";#N/A,#N/A,TRUE,"Widnes"}</definedName>
    <definedName name="__________________________________ccr1" localSheetId="4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ccr1" localSheetId="0" hidden="1">{#N/A,#N/A,TRUE,"Cover";#N/A,#N/A,TRUE,"Conts";#N/A,#N/A,TRUE,"VOS";#N/A,#N/A,TRUE,"Warrington";#N/A,#N/A,TRUE,"Widnes"}</definedName>
    <definedName name="______________________________ccr1" localSheetId="4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ccr1" localSheetId="0" hidden="1">{#N/A,#N/A,TRUE,"Cover";#N/A,#N/A,TRUE,"Conts";#N/A,#N/A,TRUE,"VOS";#N/A,#N/A,TRUE,"Warrington";#N/A,#N/A,TRUE,"Widnes"}</definedName>
    <definedName name="________________________ccr1" localSheetId="4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ccr1" localSheetId="0" hidden="1">{#N/A,#N/A,TRUE,"Cover";#N/A,#N/A,TRUE,"Conts";#N/A,#N/A,TRUE,"VOS";#N/A,#N/A,TRUE,"Warrington";#N/A,#N/A,TRUE,"Widnes"}</definedName>
    <definedName name="______________________ccr1" localSheetId="4" hidden="1">{#N/A,#N/A,TRUE,"Cover";#N/A,#N/A,TRUE,"Conts";#N/A,#N/A,TRUE,"VOS";#N/A,#N/A,TRUE,"Warrington";#N/A,#N/A,TRUE,"Widnes"}</definedName>
    <definedName name="______________________ccr1" hidden="1">{#N/A,#N/A,TRUE,"Cover";#N/A,#N/A,TRUE,"Conts";#N/A,#N/A,TRUE,"VOS";#N/A,#N/A,TRUE,"Warrington";#N/A,#N/A,TRUE,"Widnes"}</definedName>
    <definedName name="______________________MCC3" localSheetId="4" hidden="1">{#N/A,#N/A,FALSE,"CCTV"}</definedName>
    <definedName name="______________________MCC3" hidden="1">{#N/A,#N/A,FALSE,"CCTV"}</definedName>
    <definedName name="_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ccr1" localSheetId="4" hidden="1">{#N/A,#N/A,TRUE,"Cover";#N/A,#N/A,TRUE,"Conts";#N/A,#N/A,TRUE,"VOS";#N/A,#N/A,TRUE,"Warrington";#N/A,#N/A,TRUE,"Widnes"}</definedName>
    <definedName name="_____________________ccr1" hidden="1">{#N/A,#N/A,TRUE,"Cover";#N/A,#N/A,TRUE,"Conts";#N/A,#N/A,TRUE,"VOS";#N/A,#N/A,TRUE,"Warrington";#N/A,#N/A,TRUE,"Widnes"}</definedName>
    <definedName name="_____________________MCC3" localSheetId="4" hidden="1">{#N/A,#N/A,FALSE,"CCTV"}</definedName>
    <definedName name="_____________________MCC3" hidden="1">{#N/A,#N/A,FALSE,"CCTV"}</definedName>
    <definedName name="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ccr1" localSheetId="4" hidden="1">{#N/A,#N/A,TRUE,"Cover";#N/A,#N/A,TRUE,"Conts";#N/A,#N/A,TRUE,"VOS";#N/A,#N/A,TRUE,"Warrington";#N/A,#N/A,TRUE,"Widnes"}</definedName>
    <definedName name="____________________ccr1" hidden="1">{#N/A,#N/A,TRUE,"Cover";#N/A,#N/A,TRUE,"Conts";#N/A,#N/A,TRUE,"VOS";#N/A,#N/A,TRUE,"Warrington";#N/A,#N/A,TRUE,"Widnes"}</definedName>
    <definedName name="____________________MCC3" localSheetId="4" hidden="1">{#N/A,#N/A,FALSE,"CCTV"}</definedName>
    <definedName name="____________________MCC3" hidden="1">{#N/A,#N/A,FALSE,"CCTV"}</definedName>
    <definedName name="____________________ngk1109" localSheetId="0" hidden="1">{#N/A,#N/A,FALSE,"估價單  (3)"}</definedName>
    <definedName name="____________________ngk1109" localSheetId="4" hidden="1">{#N/A,#N/A,FALSE,"估價單  (3)"}</definedName>
    <definedName name="____________________ngk1109" hidden="1">{#N/A,#N/A,FALSE,"估價單  (3)"}</definedName>
    <definedName name="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ccr1" localSheetId="0" hidden="1">{#N/A,#N/A,TRUE,"Cover";#N/A,#N/A,TRUE,"Conts";#N/A,#N/A,TRUE,"VOS";#N/A,#N/A,TRUE,"Warrington";#N/A,#N/A,TRUE,"Widnes"}</definedName>
    <definedName name="___________________ccr1" localSheetId="4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MCC3" localSheetId="4" hidden="1">{#N/A,#N/A,FALSE,"CCTV"}</definedName>
    <definedName name="___________________MCC3" hidden="1">{#N/A,#N/A,FALSE,"CCTV"}</definedName>
    <definedName name="___________________new8" hidden="1">[3]GRSummary!#REF!</definedName>
    <definedName name="___________________ngk1109" localSheetId="0" hidden="1">{#N/A,#N/A,FALSE,"估價單  (3)"}</definedName>
    <definedName name="___________________ngk1109" localSheetId="4" hidden="1">{#N/A,#N/A,FALSE,"估價單  (3)"}</definedName>
    <definedName name="___________________ngk1109" hidden="1">{#N/A,#N/A,FALSE,"估價單  (3)"}</definedName>
    <definedName name="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ccr1" localSheetId="4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MCC3" localSheetId="4" hidden="1">{#N/A,#N/A,FALSE,"CCTV"}</definedName>
    <definedName name="__________________MCC3" hidden="1">{#N/A,#N/A,FALSE,"CCTV"}</definedName>
    <definedName name="__________________ngk1109" localSheetId="0" hidden="1">{#N/A,#N/A,FALSE,"估價單  (3)"}</definedName>
    <definedName name="__________________ngk1109" localSheetId="4" hidden="1">{#N/A,#N/A,FALSE,"估價單  (3)"}</definedName>
    <definedName name="__________________ngk1109" hidden="1">{#N/A,#N/A,FALSE,"估價單  (3)"}</definedName>
    <definedName name="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ccr1" localSheetId="0" hidden="1">{#N/A,#N/A,TRUE,"Cover";#N/A,#N/A,TRUE,"Conts";#N/A,#N/A,TRUE,"VOS";#N/A,#N/A,TRUE,"Warrington";#N/A,#N/A,TRUE,"Widnes"}</definedName>
    <definedName name="_________________ccr1" localSheetId="4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MCC3" localSheetId="4" hidden="1">{#N/A,#N/A,FALSE,"CCTV"}</definedName>
    <definedName name="_________________MCC3" hidden="1">{#N/A,#N/A,FALSE,"CCTV"}</definedName>
    <definedName name="_________________new8" hidden="1">[3]GRSummary!#REF!</definedName>
    <definedName name="_________________ngk1109" localSheetId="0" hidden="1">{#N/A,#N/A,FALSE,"估價單  (3)"}</definedName>
    <definedName name="_________________ngk1109" localSheetId="4" hidden="1">{#N/A,#N/A,FALSE,"估價單  (3)"}</definedName>
    <definedName name="_________________ngk1109" hidden="1">{#N/A,#N/A,FALSE,"估價單  (3)"}</definedName>
    <definedName name="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xlfn.SUMIFS" hidden="1">#NAME?</definedName>
    <definedName name="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ccr1" localSheetId="0" hidden="1">{#N/A,#N/A,TRUE,"Cover";#N/A,#N/A,TRUE,"Conts";#N/A,#N/A,TRUE,"VOS";#N/A,#N/A,TRUE,"Warrington";#N/A,#N/A,TRUE,"Widnes"}</definedName>
    <definedName name="________________ccr1" localSheetId="4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_MCC3" localSheetId="4" hidden="1">{#N/A,#N/A,FALSE,"CCTV"}</definedName>
    <definedName name="________________MCC3" hidden="1">{#N/A,#N/A,FALSE,"CCTV"}</definedName>
    <definedName name="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xlfn.SUMIFS" hidden="1">#NAME?</definedName>
    <definedName name="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cr1" localSheetId="4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MCC3" localSheetId="4" hidden="1">{#N/A,#N/A,FALSE,"CCTV"}</definedName>
    <definedName name="_______________MCC3" hidden="1">{#N/A,#N/A,FALSE,"CCTV"}</definedName>
    <definedName name="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xlfn.SUMIFS" hidden="1">#NAME?</definedName>
    <definedName name="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cr1" localSheetId="0" hidden="1">{#N/A,#N/A,TRUE,"Cover";#N/A,#N/A,TRUE,"Conts";#N/A,#N/A,TRUE,"VOS";#N/A,#N/A,TRUE,"Warrington";#N/A,#N/A,TRUE,"Widnes"}</definedName>
    <definedName name="______________ccr1" localSheetId="4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MCC3" localSheetId="4" hidden="1">{#N/A,#N/A,FALSE,"CCTV"}</definedName>
    <definedName name="______________MCC3" hidden="1">{#N/A,#N/A,FALSE,"CCTV"}</definedName>
    <definedName name="______________new8" hidden="1">[3]GRSummary!#REF!</definedName>
    <definedName name="______________ngk1109" localSheetId="0" hidden="1">{#N/A,#N/A,FALSE,"估價單  (3)"}</definedName>
    <definedName name="______________ngk1109" localSheetId="4" hidden="1">{#N/A,#N/A,FALSE,"估價單  (3)"}</definedName>
    <definedName name="______________ngk1109" hidden="1">{#N/A,#N/A,FALSE,"估價單  (3)"}</definedName>
    <definedName name="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xlfn.SUMIFS" hidden="1">#NAME?</definedName>
    <definedName name="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cr1" localSheetId="0" hidden="1">{#N/A,#N/A,TRUE,"Cover";#N/A,#N/A,TRUE,"Conts";#N/A,#N/A,TRUE,"VOS";#N/A,#N/A,TRUE,"Warrington";#N/A,#N/A,TRUE,"Widnes"}</definedName>
    <definedName name="_____________ccr1" localSheetId="4" hidden="1">{#N/A,#N/A,TRUE,"Cover";#N/A,#N/A,TRUE,"Conts";#N/A,#N/A,TRUE,"VOS";#N/A,#N/A,TRUE,"Warrington";#N/A,#N/A,TRUE,"Widnes"}</definedName>
    <definedName name="_____________ccr1" hidden="1">{#N/A,#N/A,TRUE,"Cover";#N/A,#N/A,TRUE,"Conts";#N/A,#N/A,TRUE,"VOS";#N/A,#N/A,TRUE,"Warrington";#N/A,#N/A,TRUE,"Widnes"}</definedName>
    <definedName name="_____________MCC3" localSheetId="4" hidden="1">{#N/A,#N/A,FALSE,"CCTV"}</definedName>
    <definedName name="_____________MCC3" hidden="1">{#N/A,#N/A,FALSE,"CCTV"}</definedName>
    <definedName name="_____________ngk1109" localSheetId="0" hidden="1">{#N/A,#N/A,FALSE,"估價單  (3)"}</definedName>
    <definedName name="_____________ngk1109" localSheetId="4" hidden="1">{#N/A,#N/A,FALSE,"估價單  (3)"}</definedName>
    <definedName name="_____________ngk1109" hidden="1">{#N/A,#N/A,FALSE,"估價單  (3)"}</definedName>
    <definedName name="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xlfn.SUMIFS" hidden="1">#NAME?</definedName>
    <definedName name="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cr1" localSheetId="0" hidden="1">{#N/A,#N/A,TRUE,"Cover";#N/A,#N/A,TRUE,"Conts";#N/A,#N/A,TRUE,"VOS";#N/A,#N/A,TRUE,"Warrington";#N/A,#N/A,TRUE,"Widnes"}</definedName>
    <definedName name="____________ccr1" localSheetId="4" hidden="1">{#N/A,#N/A,TRUE,"Cover";#N/A,#N/A,TRUE,"Conts";#N/A,#N/A,TRUE,"VOS";#N/A,#N/A,TRUE,"Warrington";#N/A,#N/A,TRUE,"Widnes"}</definedName>
    <definedName name="____________ccr1" hidden="1">{#N/A,#N/A,TRUE,"Cover";#N/A,#N/A,TRUE,"Conts";#N/A,#N/A,TRUE,"VOS";#N/A,#N/A,TRUE,"Warrington";#N/A,#N/A,TRUE,"Widnes"}</definedName>
    <definedName name="____________MCC3" localSheetId="4" hidden="1">{#N/A,#N/A,FALSE,"CCTV"}</definedName>
    <definedName name="____________MCC3" hidden="1">{#N/A,#N/A,FALSE,"CCTV"}</definedName>
    <definedName name="____________ngk1109" localSheetId="0" hidden="1">{#N/A,#N/A,FALSE,"估價單  (3)"}</definedName>
    <definedName name="____________ngk1109" localSheetId="4" hidden="1">{#N/A,#N/A,FALSE,"估價單  (3)"}</definedName>
    <definedName name="____________ngk1109" hidden="1">{#N/A,#N/A,FALSE,"估價單  (3)"}</definedName>
    <definedName name="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xlfn.SUMIFS" hidden="1">#NAME?</definedName>
    <definedName name="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cr1" localSheetId="0" hidden="1">{#N/A,#N/A,TRUE,"Cover";#N/A,#N/A,TRUE,"Conts";#N/A,#N/A,TRUE,"VOS";#N/A,#N/A,TRUE,"Warrington";#N/A,#N/A,TRUE,"Widnes"}</definedName>
    <definedName name="___________ccr1" localSheetId="4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MCC3" localSheetId="4" hidden="1">{#N/A,#N/A,FALSE,"CCTV"}</definedName>
    <definedName name="___________MCC3" hidden="1">{#N/A,#N/A,FALSE,"CCTV"}</definedName>
    <definedName name="___________new8" hidden="1">[3]GRSummary!#REF!</definedName>
    <definedName name="___________ngk1109" localSheetId="0" hidden="1">{#N/A,#N/A,FALSE,"估價單  (3)"}</definedName>
    <definedName name="___________ngk1109" localSheetId="4" hidden="1">{#N/A,#N/A,FALSE,"估價單  (3)"}</definedName>
    <definedName name="___________ngk1109" hidden="1">{#N/A,#N/A,FALSE,"估價單  (3)"}</definedName>
    <definedName name="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old3" hidden="1">{#N/A,#N/A,FALSE,"Summary";#N/A,#N/A,FALSE,"3TJ";#N/A,#N/A,FALSE,"3TN";#N/A,#N/A,FALSE,"3TP";#N/A,#N/A,FALSE,"3SJ";#N/A,#N/A,FALSE,"3CJ";#N/A,#N/A,FALSE,"3CN";#N/A,#N/A,FALSE,"3CP";#N/A,#N/A,FALSE,"3A"}</definedName>
    <definedName name="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old5" hidden="1">{#N/A,#N/A,FALSE,"Summary";#N/A,#N/A,FALSE,"3TJ";#N/A,#N/A,FALSE,"3TN";#N/A,#N/A,FALSE,"3TP";#N/A,#N/A,FALSE,"3SJ";#N/A,#N/A,FALSE,"3CJ";#N/A,#N/A,FALSE,"3CN";#N/A,#N/A,FALSE,"3CP";#N/A,#N/A,FALSE,"3A"}</definedName>
    <definedName name="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old7" hidden="1">{#N/A,#N/A,FALSE,"Summary";#N/A,#N/A,FALSE,"3TJ";#N/A,#N/A,FALSE,"3TN";#N/A,#N/A,FALSE,"3TP";#N/A,#N/A,FALSE,"3SJ";#N/A,#N/A,FALSE,"3CJ";#N/A,#N/A,FALSE,"3CN";#N/A,#N/A,FALSE,"3CP";#N/A,#N/A,FALSE,"3A"}</definedName>
    <definedName name="___________xlfn.SUMIFS" hidden="1">#NAME?</definedName>
    <definedName name="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cr1" localSheetId="0" hidden="1">{#N/A,#N/A,TRUE,"Cover";#N/A,#N/A,TRUE,"Conts";#N/A,#N/A,TRUE,"VOS";#N/A,#N/A,TRUE,"Warrington";#N/A,#N/A,TRUE,"Widnes"}</definedName>
    <definedName name="__________ccr1" localSheetId="4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fin2" hidden="1">#REF!</definedName>
    <definedName name="__________may1" localSheetId="0" hidden="1">{#N/A,#N/A,FALSE,"MARCH"}</definedName>
    <definedName name="__________may1" localSheetId="4" hidden="1">{#N/A,#N/A,FALSE,"MARCH"}</definedName>
    <definedName name="__________may1" hidden="1">{#N/A,#N/A,FALSE,"MARCH"}</definedName>
    <definedName name="__________MCC3" localSheetId="4" hidden="1">{#N/A,#N/A,FALSE,"CCTV"}</definedName>
    <definedName name="__________MCC3" hidden="1">{#N/A,#N/A,FALSE,"CCTV"}</definedName>
    <definedName name="__________new8" hidden="1">[3]GRSummary!#REF!</definedName>
    <definedName name="__________ngk1109" localSheetId="0" hidden="1">{#N/A,#N/A,FALSE,"估價單  (3)"}</definedName>
    <definedName name="__________ngk1109" localSheetId="4" hidden="1">{#N/A,#N/A,FALSE,"估價單  (3)"}</definedName>
    <definedName name="__________ngk1109" hidden="1">{#N/A,#N/A,FALSE,"估價單  (3)"}</definedName>
    <definedName name="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old3" hidden="1">{#N/A,#N/A,FALSE,"Summary";#N/A,#N/A,FALSE,"3TJ";#N/A,#N/A,FALSE,"3TN";#N/A,#N/A,FALSE,"3TP";#N/A,#N/A,FALSE,"3SJ";#N/A,#N/A,FALSE,"3CJ";#N/A,#N/A,FALSE,"3CN";#N/A,#N/A,FALSE,"3CP";#N/A,#N/A,FALSE,"3A"}</definedName>
    <definedName name="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old5" hidden="1">{#N/A,#N/A,FALSE,"Summary";#N/A,#N/A,FALSE,"3TJ";#N/A,#N/A,FALSE,"3TN";#N/A,#N/A,FALSE,"3TP";#N/A,#N/A,FALSE,"3SJ";#N/A,#N/A,FALSE,"3CJ";#N/A,#N/A,FALSE,"3CN";#N/A,#N/A,FALSE,"3CP";#N/A,#N/A,FALSE,"3A"}</definedName>
    <definedName name="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old7" hidden="1">{#N/A,#N/A,FALSE,"Summary";#N/A,#N/A,FALSE,"3TJ";#N/A,#N/A,FALSE,"3TN";#N/A,#N/A,FALSE,"3TP";#N/A,#N/A,FALSE,"3SJ";#N/A,#N/A,FALSE,"3CJ";#N/A,#N/A,FALSE,"3CN";#N/A,#N/A,FALSE,"3CP";#N/A,#N/A,FALSE,"3A"}</definedName>
    <definedName name="__________xlfn.SUMIFS" hidden="1">#NAME?</definedName>
    <definedName name="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cr1" localSheetId="0" hidden="1">{#N/A,#N/A,TRUE,"Cover";#N/A,#N/A,TRUE,"Conts";#N/A,#N/A,TRUE,"VOS";#N/A,#N/A,TRUE,"Warrington";#N/A,#N/A,TRUE,"Widnes"}</definedName>
    <definedName name="_________ccr1" localSheetId="4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fin2" hidden="1">#REF!</definedName>
    <definedName name="_________may1" localSheetId="0" hidden="1">{#N/A,#N/A,FALSE,"MARCH"}</definedName>
    <definedName name="_________may1" localSheetId="4" hidden="1">{#N/A,#N/A,FALSE,"MARCH"}</definedName>
    <definedName name="_________may1" hidden="1">{#N/A,#N/A,FALSE,"MARCH"}</definedName>
    <definedName name="_________MCC3" localSheetId="4" hidden="1">{#N/A,#N/A,FALSE,"CCTV"}</definedName>
    <definedName name="_________MCC3" hidden="1">{#N/A,#N/A,FALSE,"CCTV"}</definedName>
    <definedName name="_________ngk1109" localSheetId="0" hidden="1">{#N/A,#N/A,FALSE,"估價單  (3)"}</definedName>
    <definedName name="_________ngk1109" localSheetId="4" hidden="1">{#N/A,#N/A,FALSE,"估價單  (3)"}</definedName>
    <definedName name="_________ngk1109" hidden="1">{#N/A,#N/A,FALSE,"估價單  (3)"}</definedName>
    <definedName name="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_xlfn.SUMIFS" hidden="1">#NAME?</definedName>
    <definedName name="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cr1" localSheetId="0" hidden="1">{#N/A,#N/A,TRUE,"Cover";#N/A,#N/A,TRUE,"Conts";#N/A,#N/A,TRUE,"VOS";#N/A,#N/A,TRUE,"Warrington";#N/A,#N/A,TRUE,"Widnes"}</definedName>
    <definedName name="________ccr1" localSheetId="4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fin2" hidden="1">#REF!</definedName>
    <definedName name="________MCC3" localSheetId="4" hidden="1">{#N/A,#N/A,FALSE,"CCTV"}</definedName>
    <definedName name="________MCC3" hidden="1">{#N/A,#N/A,FALSE,"CCTV"}</definedName>
    <definedName name="________new8" hidden="1">[3]GRSummary!#REF!</definedName>
    <definedName name="________ngk1109" localSheetId="0" hidden="1">{#N/A,#N/A,FALSE,"估價單  (3)"}</definedName>
    <definedName name="________ngk1109" localSheetId="4" hidden="1">{#N/A,#N/A,FALSE,"估價單  (3)"}</definedName>
    <definedName name="________ngk1109" hidden="1">{#N/A,#N/A,FALSE,"估價單  (3)"}</definedName>
    <definedName name="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_xlfn.SUMIFS" hidden="1">#NAME?</definedName>
    <definedName name="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cr1" localSheetId="0" hidden="1">{#N/A,#N/A,TRUE,"Cover";#N/A,#N/A,TRUE,"Conts";#N/A,#N/A,TRUE,"VOS";#N/A,#N/A,TRUE,"Warrington";#N/A,#N/A,TRUE,"Widnes"}</definedName>
    <definedName name="_______ccr1" localSheetId="4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dec05" localSheetId="4" hidden="1">{"'Sheet1'!$A$4386:$N$4591"}</definedName>
    <definedName name="_______dec05" hidden="1">{"'Sheet1'!$A$4386:$N$4591"}</definedName>
    <definedName name="__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may1" localSheetId="0" hidden="1">{#N/A,#N/A,FALSE,"MARCH"}</definedName>
    <definedName name="_______may1" localSheetId="4" hidden="1">{#N/A,#N/A,FALSE,"MARCH"}</definedName>
    <definedName name="_______may1" hidden="1">{#N/A,#N/A,FALSE,"MARCH"}</definedName>
    <definedName name="_______MCC3" localSheetId="4" hidden="1">{#N/A,#N/A,FALSE,"CCTV"}</definedName>
    <definedName name="_______MCC3" hidden="1">{#N/A,#N/A,FALSE,"CCTV"}</definedName>
    <definedName name="_______ngk1109" localSheetId="0" hidden="1">{#N/A,#N/A,FALSE,"估價單  (3)"}</definedName>
    <definedName name="_______ngk1109" localSheetId="4" hidden="1">{#N/A,#N/A,FALSE,"估價單  (3)"}</definedName>
    <definedName name="_______ngk1109" hidden="1">{#N/A,#N/A,FALSE,"估價單  (3)"}</definedName>
    <definedName name="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old3" hidden="1">{#N/A,#N/A,FALSE,"Summary";#N/A,#N/A,FALSE,"3TJ";#N/A,#N/A,FALSE,"3TN";#N/A,#N/A,FALSE,"3TP";#N/A,#N/A,FALSE,"3SJ";#N/A,#N/A,FALSE,"3CJ";#N/A,#N/A,FALSE,"3CN";#N/A,#N/A,FALSE,"3CP";#N/A,#N/A,FALSE,"3A"}</definedName>
    <definedName name="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old5" hidden="1">{#N/A,#N/A,FALSE,"Summary";#N/A,#N/A,FALSE,"3TJ";#N/A,#N/A,FALSE,"3TN";#N/A,#N/A,FALSE,"3TP";#N/A,#N/A,FALSE,"3SJ";#N/A,#N/A,FALSE,"3CJ";#N/A,#N/A,FALSE,"3CN";#N/A,#N/A,FALSE,"3CP";#N/A,#N/A,FALSE,"3A"}</definedName>
    <definedName name="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old7" hidden="1">{#N/A,#N/A,FALSE,"Summary";#N/A,#N/A,FALSE,"3TJ";#N/A,#N/A,FALSE,"3TN";#N/A,#N/A,FALSE,"3TP";#N/A,#N/A,FALSE,"3SJ";#N/A,#N/A,FALSE,"3CJ";#N/A,#N/A,FALSE,"3CN";#N/A,#N/A,FALSE,"3CP";#N/A,#N/A,FALSE,"3A"}</definedName>
    <definedName name="_______TC1" localSheetId="0" hidden="1">{#N/A,#N/A,FALSE,"물량산출"}</definedName>
    <definedName name="_______TC1" localSheetId="4" hidden="1">{#N/A,#N/A,FALSE,"물량산출"}</definedName>
    <definedName name="_______TC1" hidden="1">{#N/A,#N/A,FALSE,"물량산출"}</definedName>
    <definedName name="_______wet4" localSheetId="0" hidden="1">{#N/A,#N/A,FALSE,"포장1";#N/A,#N/A,FALSE,"포장1"}</definedName>
    <definedName name="_______wet4" localSheetId="4" hidden="1">{#N/A,#N/A,FALSE,"포장1";#N/A,#N/A,FALSE,"포장1"}</definedName>
    <definedName name="_______wet4" hidden="1">{#N/A,#N/A,FALSE,"포장1";#N/A,#N/A,FALSE,"포장1"}</definedName>
    <definedName name="_______wrn9" localSheetId="4" hidden="1">{#N/A,#N/A,TRUE,"9"" Twin, 26"" Csg";#N/A,#N/A,TRUE,"9"" Twin, 9-5'8 Csg";#N/A,#N/A,TRUE,"9"" Twin, 7"" Csg";#N/A,#N/A,TRUE,"9"" Twin, 2-7'8 Tbg"}</definedName>
    <definedName name="_______wrn9" hidden="1">{#N/A,#N/A,TRUE,"9"" Twin, 26"" Csg";#N/A,#N/A,TRUE,"9"" Twin, 9-5'8 Csg";#N/A,#N/A,TRUE,"9"" Twin, 7"" Csg";#N/A,#N/A,TRUE,"9"" Twin, 2-7'8 Tbg"}</definedName>
    <definedName name="_______xlfn.SUMIFS" hidden="1">#NAME?</definedName>
    <definedName name="__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cr1" localSheetId="0" hidden="1">{#N/A,#N/A,TRUE,"Cover";#N/A,#N/A,TRUE,"Conts";#N/A,#N/A,TRUE,"VOS";#N/A,#N/A,TRUE,"Warrington";#N/A,#N/A,TRUE,"Widnes"}</definedName>
    <definedName name="______ccr1" localSheetId="4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dec05" localSheetId="4" hidden="1">{"'Sheet1'!$A$4386:$N$4591"}</definedName>
    <definedName name="______dec05" hidden="1">{"'Sheet1'!$A$4386:$N$4591"}</definedName>
    <definedName name="_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fin2" hidden="1">#REF!</definedName>
    <definedName name="______may1" localSheetId="0" hidden="1">{#N/A,#N/A,FALSE,"MARCH"}</definedName>
    <definedName name="______may1" localSheetId="4" hidden="1">{#N/A,#N/A,FALSE,"MARCH"}</definedName>
    <definedName name="______may1" hidden="1">{#N/A,#N/A,FALSE,"MARCH"}</definedName>
    <definedName name="______MCC3" localSheetId="4" hidden="1">{#N/A,#N/A,FALSE,"CCTV"}</definedName>
    <definedName name="______MCC3" hidden="1">{#N/A,#N/A,FALSE,"CCTV"}</definedName>
    <definedName name="______new8" hidden="1">[3]GRSummary!#REF!</definedName>
    <definedName name="______ngk1109" localSheetId="0" hidden="1">{#N/A,#N/A,FALSE,"估價單  (3)"}</definedName>
    <definedName name="______ngk1109" localSheetId="4" hidden="1">{#N/A,#N/A,FALSE,"估價單  (3)"}</definedName>
    <definedName name="______ngk1109" hidden="1">{#N/A,#N/A,FALSE,"估價單  (3)"}</definedName>
    <definedName name="______nil1" localSheetId="0" hidden="1">{"Inflation-BaseYear",#N/A,FALSE,"Inputs"}</definedName>
    <definedName name="______nil1" localSheetId="4" hidden="1">{"Inflation-BaseYear",#N/A,FALSE,"Inputs"}</definedName>
    <definedName name="______nil1" hidden="1">{"Inflation-BaseYear",#N/A,FALSE,"Inputs"}</definedName>
    <definedName name="______nil2" localSheetId="0" hidden="1">{"Output-3Column",#N/A,FALSE,"Output"}</definedName>
    <definedName name="______nil2" localSheetId="4" hidden="1">{"Output-3Column",#N/A,FALSE,"Output"}</definedName>
    <definedName name="______nil2" hidden="1">{"Output-3Column",#N/A,FALSE,"Output"}</definedName>
    <definedName name="______nil3" localSheetId="0" hidden="1">{"Output-All",#N/A,FALSE,"Output"}</definedName>
    <definedName name="______nil3" localSheetId="4" hidden="1">{"Output-All",#N/A,FALSE,"Output"}</definedName>
    <definedName name="______nil3" hidden="1">{"Output-All",#N/A,FALSE,"Output"}</definedName>
    <definedName name="______nil4" localSheetId="0" hidden="1">{"Output-BaseYear",#N/A,FALSE,"Output"}</definedName>
    <definedName name="______nil4" localSheetId="4" hidden="1">{"Output-BaseYear",#N/A,FALSE,"Output"}</definedName>
    <definedName name="______nil4" hidden="1">{"Output-BaseYear",#N/A,FALSE,"Output"}</definedName>
    <definedName name="______nil5" localSheetId="0" hidden="1">{"Output-Min",#N/A,FALSE,"Output"}</definedName>
    <definedName name="______nil5" localSheetId="4" hidden="1">{"Output-Min",#N/A,FALSE,"Output"}</definedName>
    <definedName name="______nil5" hidden="1">{"Output-Min",#N/A,FALSE,"Output"}</definedName>
    <definedName name="______nil6" localSheetId="0" hidden="1">{"Output%",#N/A,FALSE,"Output"}</definedName>
    <definedName name="______nil6" localSheetId="4" hidden="1">{"Output%",#N/A,FALSE,"Output"}</definedName>
    <definedName name="______nil6" hidden="1">{"Output%",#N/A,FALSE,"Output"}</definedName>
    <definedName name="______nil7" localSheetId="0" hidden="1">{#N/A,#N/A,FALSE,"963YR";#N/A,#N/A,FALSE,"mkt mix";#N/A,#N/A,FALSE,"sect 5";#N/A,#N/A,FALSE,"sect 6";#N/A,#N/A,FALSE,"csh";#N/A,#N/A,FALSE,"capx";#N/A,#N/A,FALSE,"bal sheet"}</definedName>
    <definedName name="______nil7" localSheetId="4" hidden="1">{#N/A,#N/A,FALSE,"963YR";#N/A,#N/A,FALSE,"mkt mix";#N/A,#N/A,FALSE,"sect 5";#N/A,#N/A,FALSE,"sect 6";#N/A,#N/A,FALSE,"csh";#N/A,#N/A,FALSE,"capx";#N/A,#N/A,FALSE,"bal sheet"}</definedName>
    <definedName name="______nil7" hidden="1">{#N/A,#N/A,FALSE,"963YR";#N/A,#N/A,FALSE,"mkt mix";#N/A,#N/A,FALSE,"sect 5";#N/A,#N/A,FALSE,"sect 6";#N/A,#N/A,FALSE,"csh";#N/A,#N/A,FALSE,"capx";#N/A,#N/A,FALSE,"bal sheet"}</definedName>
    <definedName name="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TC1" localSheetId="0" hidden="1">{#N/A,#N/A,FALSE,"물량산출"}</definedName>
    <definedName name="______TC1" localSheetId="4" hidden="1">{#N/A,#N/A,FALSE,"물량산출"}</definedName>
    <definedName name="______TC1" hidden="1">{#N/A,#N/A,FALSE,"물량산출"}</definedName>
    <definedName name="______wet4" localSheetId="0" hidden="1">{#N/A,#N/A,FALSE,"포장1";#N/A,#N/A,FALSE,"포장1"}</definedName>
    <definedName name="______wet4" localSheetId="4" hidden="1">{#N/A,#N/A,FALSE,"포장1";#N/A,#N/A,FALSE,"포장1"}</definedName>
    <definedName name="______wet4" hidden="1">{#N/A,#N/A,FALSE,"포장1";#N/A,#N/A,FALSE,"포장1"}</definedName>
    <definedName name="______wrn9" localSheetId="4" hidden="1">{#N/A,#N/A,TRUE,"9"" Twin, 26"" Csg";#N/A,#N/A,TRUE,"9"" Twin, 9-5'8 Csg";#N/A,#N/A,TRUE,"9"" Twin, 7"" Csg";#N/A,#N/A,TRUE,"9"" Twin, 2-7'8 Tbg"}</definedName>
    <definedName name="______wrn9" hidden="1">{#N/A,#N/A,TRUE,"9"" Twin, 26"" Csg";#N/A,#N/A,TRUE,"9"" Twin, 9-5'8 Csg";#N/A,#N/A,TRUE,"9"" Twin, 7"" Csg";#N/A,#N/A,TRUE,"9"" Twin, 2-7'8 Tbg"}</definedName>
    <definedName name="______xlfn.SUMIFS" hidden="1">#NAME?</definedName>
    <definedName name="_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cr1" localSheetId="0" hidden="1">{#N/A,#N/A,TRUE,"Cover";#N/A,#N/A,TRUE,"Conts";#N/A,#N/A,TRUE,"VOS";#N/A,#N/A,TRUE,"Warrington";#N/A,#N/A,TRUE,"Widnes"}</definedName>
    <definedName name="_____ccr1" localSheetId="4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dec05" localSheetId="4" hidden="1">{"'Sheet1'!$A$4386:$N$4591"}</definedName>
    <definedName name="_____dec05" hidden="1">{"'Sheet1'!$A$4386:$N$4591"}</definedName>
    <definedName name="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may1" localSheetId="0" hidden="1">{#N/A,#N/A,FALSE,"MARCH"}</definedName>
    <definedName name="_____may1" localSheetId="4" hidden="1">{#N/A,#N/A,FALSE,"MARCH"}</definedName>
    <definedName name="_____may1" hidden="1">{#N/A,#N/A,FALSE,"MARCH"}</definedName>
    <definedName name="_____MCC3" localSheetId="4" hidden="1">{#N/A,#N/A,FALSE,"CCTV"}</definedName>
    <definedName name="_____MCC3" hidden="1">{#N/A,#N/A,FALSE,"CCTV"}</definedName>
    <definedName name="_____new8" hidden="1">[3]GRSummary!#REF!</definedName>
    <definedName name="_____ngk1109" localSheetId="0" hidden="1">{#N/A,#N/A,FALSE,"估價單  (3)"}</definedName>
    <definedName name="_____ngk1109" localSheetId="4" hidden="1">{#N/A,#N/A,FALSE,"估價單  (3)"}</definedName>
    <definedName name="_____ngk1109" hidden="1">{#N/A,#N/A,FALSE,"估價單  (3)"}</definedName>
    <definedName name="_____nil1" localSheetId="0" hidden="1">{"Inflation-BaseYear",#N/A,FALSE,"Inputs"}</definedName>
    <definedName name="_____nil1" localSheetId="4" hidden="1">{"Inflation-BaseYear",#N/A,FALSE,"Inputs"}</definedName>
    <definedName name="_____nil1" hidden="1">{"Inflation-BaseYear",#N/A,FALSE,"Inputs"}</definedName>
    <definedName name="_____nil2" localSheetId="0" hidden="1">{"Output-3Column",#N/A,FALSE,"Output"}</definedName>
    <definedName name="_____nil2" localSheetId="4" hidden="1">{"Output-3Column",#N/A,FALSE,"Output"}</definedName>
    <definedName name="_____nil2" hidden="1">{"Output-3Column",#N/A,FALSE,"Output"}</definedName>
    <definedName name="_____nil3" localSheetId="0" hidden="1">{"Output-All",#N/A,FALSE,"Output"}</definedName>
    <definedName name="_____nil3" localSheetId="4" hidden="1">{"Output-All",#N/A,FALSE,"Output"}</definedName>
    <definedName name="_____nil3" hidden="1">{"Output-All",#N/A,FALSE,"Output"}</definedName>
    <definedName name="_____nil4" localSheetId="0" hidden="1">{"Output-BaseYear",#N/A,FALSE,"Output"}</definedName>
    <definedName name="_____nil4" localSheetId="4" hidden="1">{"Output-BaseYear",#N/A,FALSE,"Output"}</definedName>
    <definedName name="_____nil4" hidden="1">{"Output-BaseYear",#N/A,FALSE,"Output"}</definedName>
    <definedName name="_____nil5" localSheetId="0" hidden="1">{"Output-Min",#N/A,FALSE,"Output"}</definedName>
    <definedName name="_____nil5" localSheetId="4" hidden="1">{"Output-Min",#N/A,FALSE,"Output"}</definedName>
    <definedName name="_____nil5" hidden="1">{"Output-Min",#N/A,FALSE,"Output"}</definedName>
    <definedName name="_____nil6" localSheetId="0" hidden="1">{"Output%",#N/A,FALSE,"Output"}</definedName>
    <definedName name="_____nil6" localSheetId="4" hidden="1">{"Output%",#N/A,FALSE,"Output"}</definedName>
    <definedName name="_____nil6" hidden="1">{"Output%",#N/A,FALSE,"Output"}</definedName>
    <definedName name="_____nil7" localSheetId="0" hidden="1">{#N/A,#N/A,FALSE,"963YR";#N/A,#N/A,FALSE,"mkt mix";#N/A,#N/A,FALSE,"sect 5";#N/A,#N/A,FALSE,"sect 6";#N/A,#N/A,FALSE,"csh";#N/A,#N/A,FALSE,"capx";#N/A,#N/A,FALSE,"bal sheet"}</definedName>
    <definedName name="_____nil7" localSheetId="4" hidden="1">{#N/A,#N/A,FALSE,"963YR";#N/A,#N/A,FALSE,"mkt mix";#N/A,#N/A,FALSE,"sect 5";#N/A,#N/A,FALSE,"sect 6";#N/A,#N/A,FALSE,"csh";#N/A,#N/A,FALSE,"capx";#N/A,#N/A,FALSE,"bal sheet"}</definedName>
    <definedName name="_____nil7" hidden="1">{#N/A,#N/A,FALSE,"963YR";#N/A,#N/A,FALSE,"mkt mix";#N/A,#N/A,FALSE,"sect 5";#N/A,#N/A,FALSE,"sect 6";#N/A,#N/A,FALSE,"csh";#N/A,#N/A,FALSE,"capx";#N/A,#N/A,FALSE,"bal sheet"}</definedName>
    <definedName name="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xlfn.BAHTTEXT" hidden="1">#NAME?</definedName>
    <definedName name="_____xlfn.SUMIFS" hidden="1">#NAME?</definedName>
    <definedName name="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cr1" localSheetId="0" hidden="1">{#N/A,#N/A,TRUE,"Cover";#N/A,#N/A,TRUE,"Conts";#N/A,#N/A,TRUE,"VOS";#N/A,#N/A,TRUE,"Warrington";#N/A,#N/A,TRUE,"Widnes"}</definedName>
    <definedName name="____ccr1" localSheetId="4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dec05" localSheetId="4" hidden="1">{"'Sheet1'!$A$4386:$N$4591"}</definedName>
    <definedName name="____dec05" hidden="1">{"'Sheet1'!$A$4386:$N$4591"}</definedName>
    <definedName name="____EE1" localSheetId="4" hidden="1">{#N/A,#N/A,FALSE,"단가표지"}</definedName>
    <definedName name="____EE1" hidden="1">{#N/A,#N/A,FALSE,"단가표지"}</definedName>
    <definedName name="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fin2" hidden="1">#REF!</definedName>
    <definedName name="____may1" localSheetId="0" hidden="1">{#N/A,#N/A,FALSE,"MARCH"}</definedName>
    <definedName name="____may1" localSheetId="4" hidden="1">{#N/A,#N/A,FALSE,"MARCH"}</definedName>
    <definedName name="____may1" hidden="1">{#N/A,#N/A,FALSE,"MARCH"}</definedName>
    <definedName name="____MCC3" localSheetId="4" hidden="1">{#N/A,#N/A,FALSE,"CCTV"}</definedName>
    <definedName name="____MCC3" hidden="1">{#N/A,#N/A,FALSE,"CCTV"}</definedName>
    <definedName name="____new8" localSheetId="0" hidden="1">[3]GRSummary!#REF!</definedName>
    <definedName name="____new8" hidden="1">[3]GRSummary!#REF!</definedName>
    <definedName name="____ngk1109" localSheetId="0" hidden="1">{#N/A,#N/A,FALSE,"估價單  (3)"}</definedName>
    <definedName name="____ngk1109" localSheetId="4" hidden="1">{#N/A,#N/A,FALSE,"估價單  (3)"}</definedName>
    <definedName name="____ngk1109" hidden="1">{#N/A,#N/A,FALSE,"估價單  (3)"}</definedName>
    <definedName name="____nil1" localSheetId="0" hidden="1">{"Inflation-BaseYear",#N/A,FALSE,"Inputs"}</definedName>
    <definedName name="____nil1" localSheetId="4" hidden="1">{"Inflation-BaseYear",#N/A,FALSE,"Inputs"}</definedName>
    <definedName name="____nil1" hidden="1">{"Inflation-BaseYear",#N/A,FALSE,"Inputs"}</definedName>
    <definedName name="____nil2" localSheetId="0" hidden="1">{"Output-3Column",#N/A,FALSE,"Output"}</definedName>
    <definedName name="____nil2" localSheetId="4" hidden="1">{"Output-3Column",#N/A,FALSE,"Output"}</definedName>
    <definedName name="____nil2" hidden="1">{"Output-3Column",#N/A,FALSE,"Output"}</definedName>
    <definedName name="____nil3" localSheetId="0" hidden="1">{"Output-All",#N/A,FALSE,"Output"}</definedName>
    <definedName name="____nil3" localSheetId="4" hidden="1">{"Output-All",#N/A,FALSE,"Output"}</definedName>
    <definedName name="____nil3" hidden="1">{"Output-All",#N/A,FALSE,"Output"}</definedName>
    <definedName name="____nil4" localSheetId="0" hidden="1">{"Output-BaseYear",#N/A,FALSE,"Output"}</definedName>
    <definedName name="____nil4" localSheetId="4" hidden="1">{"Output-BaseYear",#N/A,FALSE,"Output"}</definedName>
    <definedName name="____nil4" hidden="1">{"Output-BaseYear",#N/A,FALSE,"Output"}</definedName>
    <definedName name="____nil5" localSheetId="0" hidden="1">{"Output-Min",#N/A,FALSE,"Output"}</definedName>
    <definedName name="____nil5" localSheetId="4" hidden="1">{"Output-Min",#N/A,FALSE,"Output"}</definedName>
    <definedName name="____nil5" hidden="1">{"Output-Min",#N/A,FALSE,"Output"}</definedName>
    <definedName name="____nil6" localSheetId="0" hidden="1">{"Output%",#N/A,FALSE,"Output"}</definedName>
    <definedName name="____nil6" localSheetId="4" hidden="1">{"Output%",#N/A,FALSE,"Output"}</definedName>
    <definedName name="____nil6" hidden="1">{"Output%",#N/A,FALSE,"Output"}</definedName>
    <definedName name="____nil7" localSheetId="0" hidden="1">{#N/A,#N/A,FALSE,"963YR";#N/A,#N/A,FALSE,"mkt mix";#N/A,#N/A,FALSE,"sect 5";#N/A,#N/A,FALSE,"sect 6";#N/A,#N/A,FALSE,"csh";#N/A,#N/A,FALSE,"capx";#N/A,#N/A,FALSE,"bal sheet"}</definedName>
    <definedName name="____nil7" localSheetId="4" hidden="1">{#N/A,#N/A,FALSE,"963YR";#N/A,#N/A,FALSE,"mkt mix";#N/A,#N/A,FALSE,"sect 5";#N/A,#N/A,FALSE,"sect 6";#N/A,#N/A,FALSE,"csh";#N/A,#N/A,FALSE,"capx";#N/A,#N/A,FALSE,"bal sheet"}</definedName>
    <definedName name="____nil7" hidden="1">{#N/A,#N/A,FALSE,"963YR";#N/A,#N/A,FALSE,"mkt mix";#N/A,#N/A,FALSE,"sect 5";#N/A,#N/A,FALSE,"sect 6";#N/A,#N/A,FALSE,"csh";#N/A,#N/A,FALSE,"capx";#N/A,#N/A,FALSE,"bal sheet"}</definedName>
    <definedName name="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old3" hidden="1">{#N/A,#N/A,FALSE,"Summary";#N/A,#N/A,FALSE,"3TJ";#N/A,#N/A,FALSE,"3TN";#N/A,#N/A,FALSE,"3TP";#N/A,#N/A,FALSE,"3SJ";#N/A,#N/A,FALSE,"3CJ";#N/A,#N/A,FALSE,"3CN";#N/A,#N/A,FALSE,"3CP";#N/A,#N/A,FALSE,"3A"}</definedName>
    <definedName name="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old5" hidden="1">{#N/A,#N/A,FALSE,"Summary";#N/A,#N/A,FALSE,"3TJ";#N/A,#N/A,FALSE,"3TN";#N/A,#N/A,FALSE,"3TP";#N/A,#N/A,FALSE,"3SJ";#N/A,#N/A,FALSE,"3CJ";#N/A,#N/A,FALSE,"3CN";#N/A,#N/A,FALSE,"3CP";#N/A,#N/A,FALSE,"3A"}</definedName>
    <definedName name="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old7" hidden="1">{#N/A,#N/A,FALSE,"Summary";#N/A,#N/A,FALSE,"3TJ";#N/A,#N/A,FALSE,"3TN";#N/A,#N/A,FALSE,"3TP";#N/A,#N/A,FALSE,"3SJ";#N/A,#N/A,FALSE,"3CJ";#N/A,#N/A,FALSE,"3CN";#N/A,#N/A,FALSE,"3CP";#N/A,#N/A,FALSE,"3A"}</definedName>
    <definedName name="____PK2" localSheetId="4" hidden="1">{"'장비'!$A$3:$M$12"}</definedName>
    <definedName name="____PK2" hidden="1">{"'장비'!$A$3:$M$12"}</definedName>
    <definedName name="____PKG3" localSheetId="4" hidden="1">{"'장비'!$A$3:$M$12"}</definedName>
    <definedName name="____PKG3" hidden="1">{"'장비'!$A$3:$M$12"}</definedName>
    <definedName name="____qqq222" localSheetId="4" hidden="1">{"'장비'!$A$3:$M$12"}</definedName>
    <definedName name="____qqq222" hidden="1">{"'장비'!$A$3:$M$12"}</definedName>
    <definedName name="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S3" localSheetId="4" hidden="1">{#N/A,#N/A,FALSE,"포장2"}</definedName>
    <definedName name="____S3" hidden="1">{#N/A,#N/A,FALSE,"포장2"}</definedName>
    <definedName name="____TC1" localSheetId="0" hidden="1">{#N/A,#N/A,FALSE,"물량산출"}</definedName>
    <definedName name="____TC1" localSheetId="4" hidden="1">{#N/A,#N/A,FALSE,"물량산출"}</definedName>
    <definedName name="____TC1" hidden="1">{#N/A,#N/A,FALSE,"물량산출"}</definedName>
    <definedName name="____wet4" localSheetId="0" hidden="1">{#N/A,#N/A,FALSE,"포장1";#N/A,#N/A,FALSE,"포장1"}</definedName>
    <definedName name="____wet4" localSheetId="4" hidden="1">{#N/A,#N/A,FALSE,"포장1";#N/A,#N/A,FALSE,"포장1"}</definedName>
    <definedName name="____wet4" hidden="1">{#N/A,#N/A,FALSE,"포장1";#N/A,#N/A,FALSE,"포장1"}</definedName>
    <definedName name="____wrn9" localSheetId="4" hidden="1">{#N/A,#N/A,TRUE,"9"" Twin, 26"" Csg";#N/A,#N/A,TRUE,"9"" Twin, 9-5'8 Csg";#N/A,#N/A,TRUE,"9"" Twin, 7"" Csg";#N/A,#N/A,TRUE,"9"" Twin, 2-7'8 Tbg"}</definedName>
    <definedName name="____wrn9" hidden="1">{#N/A,#N/A,TRUE,"9"" Twin, 26"" Csg";#N/A,#N/A,TRUE,"9"" Twin, 9-5'8 Csg";#N/A,#N/A,TRUE,"9"" Twin, 7"" Csg";#N/A,#N/A,TRUE,"9"" Twin, 2-7'8 Tbg"}</definedName>
    <definedName name="____xlfn.BAHTTEXT" hidden="1">#NAME?</definedName>
    <definedName name="____xlfn.SUMIFS" hidden="1">#NAME?</definedName>
    <definedName name="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123" hidden="1">'[4]Qtrly CF'!#REF!</definedName>
    <definedName name="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cr1" localSheetId="0" hidden="1">{#N/A,#N/A,TRUE,"Cover";#N/A,#N/A,TRUE,"Conts";#N/A,#N/A,TRUE,"VOS";#N/A,#N/A,TRUE,"Warrington";#N/A,#N/A,TRUE,"Widnes"}</definedName>
    <definedName name="___ccr1" localSheetId="4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com2" localSheetId="4" hidden="1">{"'Break down'!$A$4"}</definedName>
    <definedName name="___com2" hidden="1">{"'Break down'!$A$4"}</definedName>
    <definedName name="___dec05" localSheetId="4" hidden="1">{"'Sheet1'!$A$4386:$N$4591"}</definedName>
    <definedName name="___dec05" hidden="1">{"'Sheet1'!$A$4386:$N$4591"}</definedName>
    <definedName name="___EE1" localSheetId="4" hidden="1">{#N/A,#N/A,FALSE,"단가표지"}</definedName>
    <definedName name="___EE1" hidden="1">{#N/A,#N/A,FALSE,"단가표지"}</definedName>
    <definedName name="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fin2" hidden="1">#REF!</definedName>
    <definedName name="__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may1" localSheetId="0" hidden="1">{#N/A,#N/A,FALSE,"MARCH"}</definedName>
    <definedName name="___may1" localSheetId="4" hidden="1">{#N/A,#N/A,FALSE,"MARCH"}</definedName>
    <definedName name="___may1" hidden="1">{#N/A,#N/A,FALSE,"MARCH"}</definedName>
    <definedName name="___MCC3" localSheetId="4" hidden="1">{#N/A,#N/A,FALSE,"CCTV"}</definedName>
    <definedName name="___MCC3" hidden="1">{#N/A,#N/A,FALSE,"CCTV"}</definedName>
    <definedName name="___new8" hidden="1">[3]GRSummary!#REF!</definedName>
    <definedName name="___ngk1109" localSheetId="0" hidden="1">{#N/A,#N/A,FALSE,"估價單  (3)"}</definedName>
    <definedName name="___ngk1109" localSheetId="4" hidden="1">{#N/A,#N/A,FALSE,"估價單  (3)"}</definedName>
    <definedName name="___ngk1109" hidden="1">{#N/A,#N/A,FALSE,"估價單  (3)"}</definedName>
    <definedName name="___nil1" localSheetId="0" hidden="1">{"Inflation-BaseYear",#N/A,FALSE,"Inputs"}</definedName>
    <definedName name="___nil1" localSheetId="4" hidden="1">{"Inflation-BaseYear",#N/A,FALSE,"Inputs"}</definedName>
    <definedName name="___nil1" hidden="1">{"Inflation-BaseYear",#N/A,FALSE,"Inputs"}</definedName>
    <definedName name="___nil2" localSheetId="0" hidden="1">{"Output-3Column",#N/A,FALSE,"Output"}</definedName>
    <definedName name="___nil2" localSheetId="4" hidden="1">{"Output-3Column",#N/A,FALSE,"Output"}</definedName>
    <definedName name="___nil2" hidden="1">{"Output-3Column",#N/A,FALSE,"Output"}</definedName>
    <definedName name="___nil3" localSheetId="0" hidden="1">{"Output-All",#N/A,FALSE,"Output"}</definedName>
    <definedName name="___nil3" localSheetId="4" hidden="1">{"Output-All",#N/A,FALSE,"Output"}</definedName>
    <definedName name="___nil3" hidden="1">{"Output-All",#N/A,FALSE,"Output"}</definedName>
    <definedName name="___nil4" localSheetId="0" hidden="1">{"Output-BaseYear",#N/A,FALSE,"Output"}</definedName>
    <definedName name="___nil4" localSheetId="4" hidden="1">{"Output-BaseYear",#N/A,FALSE,"Output"}</definedName>
    <definedName name="___nil4" hidden="1">{"Output-BaseYear",#N/A,FALSE,"Output"}</definedName>
    <definedName name="___nil5" localSheetId="0" hidden="1">{"Output-Min",#N/A,FALSE,"Output"}</definedName>
    <definedName name="___nil5" localSheetId="4" hidden="1">{"Output-Min",#N/A,FALSE,"Output"}</definedName>
    <definedName name="___nil5" hidden="1">{"Output-Min",#N/A,FALSE,"Output"}</definedName>
    <definedName name="___nil6" localSheetId="0" hidden="1">{"Output%",#N/A,FALSE,"Output"}</definedName>
    <definedName name="___nil6" localSheetId="4" hidden="1">{"Output%",#N/A,FALSE,"Output"}</definedName>
    <definedName name="___nil6" hidden="1">{"Output%",#N/A,FALSE,"Output"}</definedName>
    <definedName name="___nil7" localSheetId="0" hidden="1">{#N/A,#N/A,FALSE,"963YR";#N/A,#N/A,FALSE,"mkt mix";#N/A,#N/A,FALSE,"sect 5";#N/A,#N/A,FALSE,"sect 6";#N/A,#N/A,FALSE,"csh";#N/A,#N/A,FALSE,"capx";#N/A,#N/A,FALSE,"bal sheet"}</definedName>
    <definedName name="___nil7" localSheetId="4" hidden="1">{#N/A,#N/A,FALSE,"963YR";#N/A,#N/A,FALSE,"mkt mix";#N/A,#N/A,FALSE,"sect 5";#N/A,#N/A,FALSE,"sect 6";#N/A,#N/A,FALSE,"csh";#N/A,#N/A,FALSE,"capx";#N/A,#N/A,FALSE,"bal sheet"}</definedName>
    <definedName name="___nil7" hidden="1">{#N/A,#N/A,FALSE,"963YR";#N/A,#N/A,FALSE,"mkt mix";#N/A,#N/A,FALSE,"sect 5";#N/A,#N/A,FALSE,"sect 6";#N/A,#N/A,FALSE,"csh";#N/A,#N/A,FALSE,"capx";#N/A,#N/A,FALSE,"bal sheet"}</definedName>
    <definedName name="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K2" localSheetId="4" hidden="1">{"'장비'!$A$3:$M$12"}</definedName>
    <definedName name="___PK2" hidden="1">{"'장비'!$A$3:$M$12"}</definedName>
    <definedName name="___PKG3" localSheetId="4" hidden="1">{"'장비'!$A$3:$M$12"}</definedName>
    <definedName name="___PKG3" hidden="1">{"'장비'!$A$3:$M$12"}</definedName>
    <definedName name="___qqq222" localSheetId="4" hidden="1">{"'장비'!$A$3:$M$12"}</definedName>
    <definedName name="___qqq222" hidden="1">{"'장비'!$A$3:$M$12"}</definedName>
    <definedName name="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S3" localSheetId="4" hidden="1">{#N/A,#N/A,FALSE,"포장2"}</definedName>
    <definedName name="___S3" hidden="1">{#N/A,#N/A,FALSE,"포장2"}</definedName>
    <definedName name="___TC1" localSheetId="0" hidden="1">{#N/A,#N/A,FALSE,"물량산출"}</definedName>
    <definedName name="___TC1" localSheetId="4" hidden="1">{#N/A,#N/A,FALSE,"물량산출"}</definedName>
    <definedName name="___TC1" hidden="1">{#N/A,#N/A,FALSE,"물량산출"}</definedName>
    <definedName name="___thinkcell11wvTEL6W0W2zDrq5o.quA" hidden="1">#REF!</definedName>
    <definedName name="___wet4" localSheetId="0" hidden="1">{#N/A,#N/A,FALSE,"포장1";#N/A,#N/A,FALSE,"포장1"}</definedName>
    <definedName name="___wet4" localSheetId="4" hidden="1">{#N/A,#N/A,FALSE,"포장1";#N/A,#N/A,FALSE,"포장1"}</definedName>
    <definedName name="___wet4" hidden="1">{#N/A,#N/A,FALSE,"포장1";#N/A,#N/A,FALSE,"포장1"}</definedName>
    <definedName name="___wrn9" localSheetId="4" hidden="1">{#N/A,#N/A,TRUE,"9"" Twin, 26"" Csg";#N/A,#N/A,TRUE,"9"" Twin, 9-5'8 Csg";#N/A,#N/A,TRUE,"9"" Twin, 7"" Csg";#N/A,#N/A,TRUE,"9"" Twin, 2-7'8 Tbg"}</definedName>
    <definedName name="___wrn9" hidden="1">{#N/A,#N/A,TRUE,"9"" Twin, 26"" Csg";#N/A,#N/A,TRUE,"9"" Twin, 9-5'8 Csg";#N/A,#N/A,TRUE,"9"" Twin, 7"" Csg";#N/A,#N/A,TRUE,"9"" Twin, 2-7'8 Tbg"}</definedName>
    <definedName name="___xlfn.BAHTTEXT" hidden="1">#NAME?</definedName>
    <definedName name="___xlfn.SUMIFS" hidden="1">#NAME?</definedName>
    <definedName name="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1__123Graph_ACHART_1" hidden="1">[5]Cash2!$G$16:$G$31</definedName>
    <definedName name="__1__123Graph_ACHART_3" localSheetId="0" hidden="1">[6]CASHFLOWS!#REF!</definedName>
    <definedName name="__1__123Graph_ACHART_3" hidden="1">[6]CASHFLOWS!#REF!</definedName>
    <definedName name="__123Graph_A" hidden="1">'[7]Rate Analysis'!#REF!</definedName>
    <definedName name="__123Graph_ACHART1" hidden="1">'[8]입찰내역 발주처 양식'!#REF!</definedName>
    <definedName name="__123Graph_ACURRENT" hidden="1">[9]FitOutConfCentre!#REF!</definedName>
    <definedName name="__123Graph_APETER" localSheetId="0" hidden="1">#REF!</definedName>
    <definedName name="__123Graph_APETER" hidden="1">#REF!</definedName>
    <definedName name="__123Graph_B" localSheetId="0" hidden="1">'[7]Rate Analysis'!#REF!</definedName>
    <definedName name="__123Graph_B" hidden="1">'[7]Rate Analysis'!#REF!</definedName>
    <definedName name="__123Graph_BCURRENT" hidden="1">[10]MOS!$C$6:$C$15</definedName>
    <definedName name="__123Graph_C" hidden="1">'[7]Rate Analysis'!#REF!</definedName>
    <definedName name="__123Graph_CCURRENT" hidden="1">[10]MOS!$D$6:$D$15</definedName>
    <definedName name="__123Graph_D" hidden="1">'[7]Rate Analysis'!#REF!</definedName>
    <definedName name="__123Graph_DCURRENT" hidden="1">[10]MOS!$E$6:$E$15</definedName>
    <definedName name="__123Graph_E" hidden="1">'[7]Rate Analysis'!#REF!</definedName>
    <definedName name="__123Graph_ECURRENT" hidden="1">[10]MOS!$F$6:$F$15</definedName>
    <definedName name="__123Graph_F" hidden="1">'[7]Rate Analysis'!#REF!</definedName>
    <definedName name="__123Graph_FCURRENT" hidden="1">[10]MOS!$G$6:$G$15</definedName>
    <definedName name="__123Graph_X" hidden="1">'[7]Rate Analysis'!#REF!</definedName>
    <definedName name="__123Graph_XCHART1" hidden="1">'[8]입찰내역 발주처 양식'!#REF!</definedName>
    <definedName name="__123Graph_XCURRENT" hidden="1">'[8]입찰내역 발주처 양식'!#REF!</definedName>
    <definedName name="__123Graph_XPETER" localSheetId="0" hidden="1">#REF!</definedName>
    <definedName name="__123Graph_XPETER" hidden="1">#REF!</definedName>
    <definedName name="__2__123Graph_ACHART_2" hidden="1">[5]Z!$T$179:$AH$179</definedName>
    <definedName name="__2__123Graph_ACHART_4" localSheetId="0" hidden="1">[6]CASHFLOWS!#REF!</definedName>
    <definedName name="__2__123Graph_ACHART_4" hidden="1">[6]CASHFLOWS!#REF!</definedName>
    <definedName name="__3__123Graph_BCHART_2" hidden="1">[5]Z!$T$180:$AH$180</definedName>
    <definedName name="__3__123Graph_BCHART_3" localSheetId="0" hidden="1">[6]CASHFLOWS!#REF!</definedName>
    <definedName name="__3__123Graph_BCHART_3" hidden="1">[6]CASHFLOWS!#REF!</definedName>
    <definedName name="__4__123Graph_BCHART_4" hidden="1">[6]CASHFLOWS!#REF!</definedName>
    <definedName name="__4__123Graph_CCHART_1" hidden="1">[5]Cash2!$J$16:$J$36</definedName>
    <definedName name="__5__123Graph_DCHART_1" hidden="1">[5]Cash2!$K$16:$K$36</definedName>
    <definedName name="__5__123Graph_XCHART_3" hidden="1">[6]CASHFLOWS!$B$15:$B$29</definedName>
    <definedName name="__6__123Graph_XCHART_4" hidden="1">[6]CASHFLOWS!$B$15:$B$29</definedName>
    <definedName name="__a3" localSheetId="4" hidden="1">{#N/A,#N/A,TRUE,"Financials";#N/A,#N/A,TRUE,"Operating Statistics";#N/A,#N/A,TRUE,"Capex &amp; Depreciation";#N/A,#N/A,TRUE,"Debt"}</definedName>
    <definedName name="__a3" hidden="1">{#N/A,#N/A,TRUE,"Financials";#N/A,#N/A,TRUE,"Operating Statistics";#N/A,#N/A,TRUE,"Capex &amp; Depreciation";#N/A,#N/A,TRUE,"Debt"}</definedName>
    <definedName name="__aa1" localSheetId="0" hidden="1">{"AnnualRentRoll",#N/A,FALSE,"RentRoll"}</definedName>
    <definedName name="__aa1" localSheetId="4" hidden="1">{"AnnualRentRoll",#N/A,FALSE,"RentRoll"}</definedName>
    <definedName name="__aa1" hidden="1">{"AnnualRentRoll",#N/A,FALSE,"RentRoll"}</definedName>
    <definedName name="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cr1" localSheetId="0" hidden="1">{#N/A,#N/A,TRUE,"Cover";#N/A,#N/A,TRUE,"Conts";#N/A,#N/A,TRUE,"VOS";#N/A,#N/A,TRUE,"Warrington";#N/A,#N/A,TRUE,"Widnes"}</definedName>
    <definedName name="__ccr1" localSheetId="4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m2" localSheetId="4" hidden="1">{"'Break down'!$A$4"}</definedName>
    <definedName name="__com2" hidden="1">{"'Break down'!$A$4"}</definedName>
    <definedName name="__dec05" localSheetId="4" hidden="1">{"'Sheet1'!$A$4386:$N$4591"}</definedName>
    <definedName name="__dec05" hidden="1">{"'Sheet1'!$A$4386:$N$4591"}</definedName>
    <definedName name="__DEC22" localSheetId="0" hidden="1">{#N/A,#N/A,TRUE,"arnitower";#N/A,#N/A,TRUE,"arnigarage "}</definedName>
    <definedName name="__DEC22" localSheetId="4" hidden="1">{#N/A,#N/A,TRUE,"arnitower";#N/A,#N/A,TRUE,"arnigarage "}</definedName>
    <definedName name="__DEC22" hidden="1">{#N/A,#N/A,TRUE,"arnitower";#N/A,#N/A,TRUE,"arnigarage "}</definedName>
    <definedName name="__EE1" localSheetId="4" hidden="1">{#N/A,#N/A,FALSE,"단가표지"}</definedName>
    <definedName name="__EE1" hidden="1">{#N/A,#N/A,FALSE,"단가표지"}</definedName>
    <definedName name="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FDS_HYPERLINK_TOGGLE_STATE__" hidden="1">"ON"</definedName>
    <definedName name="__fff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ff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in2" hidden="1">#REF!</definedName>
    <definedName name="__gc09" localSheetId="0" hidden="1">{#N/A,#N/A,TRUE,"arnitower";#N/A,#N/A,TRUE,"arnigarage "}</definedName>
    <definedName name="__gc09" localSheetId="4" hidden="1">{#N/A,#N/A,TRUE,"arnitower";#N/A,#N/A,TRUE,"arnigarage "}</definedName>
    <definedName name="__gc09" hidden="1">{#N/A,#N/A,TRUE,"arnitower";#N/A,#N/A,TRUE,"arnigarage "}</definedName>
    <definedName name="__ggg2" localSheetId="0" hidden="1">{"View1",#N/A,FALSE,"Sheet1";"View2",#N/A,FALSE,"Sheet1"}</definedName>
    <definedName name="__ggg2" localSheetId="4" hidden="1">{"View1",#N/A,FALSE,"Sheet1";"View2",#N/A,FALSE,"Sheet1"}</definedName>
    <definedName name="__ggg2" hidden="1">{"View1",#N/A,FALSE,"Sheet1";"View2",#N/A,FALSE,"Sheet1"}</definedName>
    <definedName name="__ggg3" localSheetId="0" hidden="1">{"View1",#N/A,FALSE,"Sheet1";"View2",#N/A,FALSE,"Sheet1"}</definedName>
    <definedName name="__ggg3" localSheetId="4" hidden="1">{"View1",#N/A,FALSE,"Sheet1";"View2",#N/A,FALSE,"Sheet1"}</definedName>
    <definedName name="__ggg3" hidden="1">{"View1",#N/A,FALSE,"Sheet1";"View2",#N/A,FALSE,"Sheet1"}</definedName>
    <definedName name="_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Key2" hidden="1">#REF!</definedName>
    <definedName name="__may1" localSheetId="0" hidden="1">{#N/A,#N/A,FALSE,"MARCH"}</definedName>
    <definedName name="__may1" localSheetId="4" hidden="1">{#N/A,#N/A,FALSE,"MARCH"}</definedName>
    <definedName name="__may1" hidden="1">{#N/A,#N/A,FALSE,"MARCH"}</definedName>
    <definedName name="__MCC3" localSheetId="4" hidden="1">{#N/A,#N/A,FALSE,"CCTV"}</definedName>
    <definedName name="__MCC3" hidden="1">{#N/A,#N/A,FALSE,"CCTV"}</definedName>
    <definedName name="__new8" hidden="1">[3]GRSummary!#REF!</definedName>
    <definedName name="__ngk1109" localSheetId="0" hidden="1">{#N/A,#N/A,FALSE,"估價單  (3)"}</definedName>
    <definedName name="__ngk1109" localSheetId="4" hidden="1">{#N/A,#N/A,FALSE,"估價單  (3)"}</definedName>
    <definedName name="__ngk1109" hidden="1">{#N/A,#N/A,FALSE,"估價單  (3)"}</definedName>
    <definedName name="__nil1" localSheetId="0" hidden="1">{"Inflation-BaseYear",#N/A,FALSE,"Inputs"}</definedName>
    <definedName name="__nil1" localSheetId="4" hidden="1">{"Inflation-BaseYear",#N/A,FALSE,"Inputs"}</definedName>
    <definedName name="__nil1" hidden="1">{"Inflation-BaseYear",#N/A,FALSE,"Inputs"}</definedName>
    <definedName name="__nil2" localSheetId="0" hidden="1">{"Output-3Column",#N/A,FALSE,"Output"}</definedName>
    <definedName name="__nil2" localSheetId="4" hidden="1">{"Output-3Column",#N/A,FALSE,"Output"}</definedName>
    <definedName name="__nil2" hidden="1">{"Output-3Column",#N/A,FALSE,"Output"}</definedName>
    <definedName name="__nil3" localSheetId="0" hidden="1">{"Output-All",#N/A,FALSE,"Output"}</definedName>
    <definedName name="__nil3" localSheetId="4" hidden="1">{"Output-All",#N/A,FALSE,"Output"}</definedName>
    <definedName name="__nil3" hidden="1">{"Output-All",#N/A,FALSE,"Output"}</definedName>
    <definedName name="__nil4" localSheetId="0" hidden="1">{"Output-BaseYear",#N/A,FALSE,"Output"}</definedName>
    <definedName name="__nil4" localSheetId="4" hidden="1">{"Output-BaseYear",#N/A,FALSE,"Output"}</definedName>
    <definedName name="__nil4" hidden="1">{"Output-BaseYear",#N/A,FALSE,"Output"}</definedName>
    <definedName name="__nil5" localSheetId="0" hidden="1">{"Output-Min",#N/A,FALSE,"Output"}</definedName>
    <definedName name="__nil5" localSheetId="4" hidden="1">{"Output-Min",#N/A,FALSE,"Output"}</definedName>
    <definedName name="__nil5" hidden="1">{"Output-Min",#N/A,FALSE,"Output"}</definedName>
    <definedName name="__nil6" localSheetId="0" hidden="1">{"Output%",#N/A,FALSE,"Output"}</definedName>
    <definedName name="__nil6" localSheetId="4" hidden="1">{"Output%",#N/A,FALSE,"Output"}</definedName>
    <definedName name="__nil6" hidden="1">{"Output%",#N/A,FALSE,"Output"}</definedName>
    <definedName name="__nil7" localSheetId="0" hidden="1">{#N/A,#N/A,FALSE,"963YR";#N/A,#N/A,FALSE,"mkt mix";#N/A,#N/A,FALSE,"sect 5";#N/A,#N/A,FALSE,"sect 6";#N/A,#N/A,FALSE,"csh";#N/A,#N/A,FALSE,"capx";#N/A,#N/A,FALSE,"bal sheet"}</definedName>
    <definedName name="__nil7" localSheetId="4" hidden="1">{#N/A,#N/A,FALSE,"963YR";#N/A,#N/A,FALSE,"mkt mix";#N/A,#N/A,FALSE,"sect 5";#N/A,#N/A,FALSE,"sect 6";#N/A,#N/A,FALSE,"csh";#N/A,#N/A,FALSE,"capx";#N/A,#N/A,FALSE,"bal sheet"}</definedName>
    <definedName name="__nil7" hidden="1">{#N/A,#N/A,FALSE,"963YR";#N/A,#N/A,FALSE,"mkt mix";#N/A,#N/A,FALSE,"sect 5";#N/A,#N/A,FALSE,"sect 6";#N/A,#N/A,FALSE,"csh";#N/A,#N/A,FALSE,"capx";#N/A,#N/A,FALSE,"bal sheet"}</definedName>
    <definedName name="__old3" localSheetId="0" hidden="1">{#N/A,#N/A,FALSE,"Summary";#N/A,#N/A,FALSE,"3TJ";#N/A,#N/A,FALSE,"3TN";#N/A,#N/A,FALSE,"3TP";#N/A,#N/A,FALSE,"3SJ";#N/A,#N/A,FALSE,"3CJ";#N/A,#N/A,FALSE,"3CN";#N/A,#N/A,FALSE,"3CP";#N/A,#N/A,FALSE,"3A"}</definedName>
    <definedName name="__old3" localSheetId="4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0" hidden="1">{#N/A,#N/A,FALSE,"Summary";#N/A,#N/A,FALSE,"3TJ";#N/A,#N/A,FALSE,"3TN";#N/A,#N/A,FALSE,"3TP";#N/A,#N/A,FALSE,"3SJ";#N/A,#N/A,FALSE,"3CJ";#N/A,#N/A,FALSE,"3CN";#N/A,#N/A,FALSE,"3CP";#N/A,#N/A,FALSE,"3A"}</definedName>
    <definedName name="__old5" localSheetId="4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0" hidden="1">{#N/A,#N/A,FALSE,"Summary";#N/A,#N/A,FALSE,"3TJ";#N/A,#N/A,FALSE,"3TN";#N/A,#N/A,FALSE,"3TP";#N/A,#N/A,FALSE,"3SJ";#N/A,#N/A,FALSE,"3CJ";#N/A,#N/A,FALSE,"3CN";#N/A,#N/A,FALSE,"3CP";#N/A,#N/A,FALSE,"3A"}</definedName>
    <definedName name="__old7" localSheetId="4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K2" localSheetId="4" hidden="1">{"'장비'!$A$3:$M$12"}</definedName>
    <definedName name="__PK2" hidden="1">{"'장비'!$A$3:$M$12"}</definedName>
    <definedName name="__PKG3" localSheetId="4" hidden="1">{"'장비'!$A$3:$M$12"}</definedName>
    <definedName name="__PKG3" hidden="1">{"'장비'!$A$3:$M$12"}</definedName>
    <definedName name="__qqq222" localSheetId="4" hidden="1">{"'장비'!$A$3:$M$12"}</definedName>
    <definedName name="__qqq222" hidden="1">{"'장비'!$A$3:$M$12"}</definedName>
    <definedName name="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S3" localSheetId="4" hidden="1">{#N/A,#N/A,FALSE,"포장2"}</definedName>
    <definedName name="__S3" hidden="1">{#N/A,#N/A,FALSE,"포장2"}</definedName>
    <definedName name="__TC1" localSheetId="0" hidden="1">{#N/A,#N/A,FALSE,"물량산출"}</definedName>
    <definedName name="__TC1" localSheetId="4" hidden="1">{#N/A,#N/A,FALSE,"물량산출"}</definedName>
    <definedName name="__TC1" hidden="1">{#N/A,#N/A,FALSE,"물량산출"}</definedName>
    <definedName name="__wet4" localSheetId="0" hidden="1">{#N/A,#N/A,FALSE,"포장1";#N/A,#N/A,FALSE,"포장1"}</definedName>
    <definedName name="__wet4" localSheetId="4" hidden="1">{#N/A,#N/A,FALSE,"포장1";#N/A,#N/A,FALSE,"포장1"}</definedName>
    <definedName name="__wet4" hidden="1">{#N/A,#N/A,FALSE,"포장1";#N/A,#N/A,FALSE,"포장1"}</definedName>
    <definedName name="__wrn9" localSheetId="4" hidden="1">{#N/A,#N/A,TRUE,"9"" Twin, 26"" Csg";#N/A,#N/A,TRUE,"9"" Twin, 9-5'8 Csg";#N/A,#N/A,TRUE,"9"" Twin, 7"" Csg";#N/A,#N/A,TRUE,"9"" Twin, 2-7'8 Tbg"}</definedName>
    <definedName name="__wrn9" hidden="1">{#N/A,#N/A,TRUE,"9"" Twin, 26"" Csg";#N/A,#N/A,TRUE,"9"" Twin, 9-5'8 Csg";#N/A,#N/A,TRUE,"9"" Twin, 7"" Csg";#N/A,#N/A,TRUE,"9"" Twin, 2-7'8 Tbg"}</definedName>
    <definedName name="__xlfn.BAHTTEXT" hidden="1">#NAME?</definedName>
    <definedName name="__xlfn.COUNTIFS" hidden="1">#NAME?</definedName>
    <definedName name="__xlfn.SUMIFS" hidden="1">#NAME?</definedName>
    <definedName name="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1____123Graph_ACHART_3" hidden="1">[6]CASHFLOWS!#REF!</definedName>
    <definedName name="_1__123Graph_ACHART_1" hidden="1">[11]Cash2!$G$16:$G$31</definedName>
    <definedName name="_1__123Graph_ACHART_12" hidden="1">[12]Demand!#REF!</definedName>
    <definedName name="_1__123Graph_ACHART_1A" hidden="1">'[8]입찰내역 발주처 양식'!#REF!</definedName>
    <definedName name="_1__123Graph_AChart_1E" hidden="1">[13]graphs!#REF!</definedName>
    <definedName name="_1__123Graph_ACHART_3" hidden="1">[6]CASHFLOWS!#REF!</definedName>
    <definedName name="_10___123Graph_ACHART_4" hidden="1">[6]CASHFLOWS!#REF!</definedName>
    <definedName name="_10__123Graph_ACHART_15" hidden="1">[14]Occ!#REF!</definedName>
    <definedName name="_10__123Graph_ACHART_17" hidden="1">[15]Occ!#REF!</definedName>
    <definedName name="_10__123Graph_ACHART_18" hidden="1">[16]Summ!#REF!</definedName>
    <definedName name="_10__123Graph_BCHART_16" hidden="1">[12]Occ!#REF!</definedName>
    <definedName name="_10__123Graph_BChart_2E" hidden="1">[13]graphs!#REF!</definedName>
    <definedName name="_101__123Graph_ECHART_22" hidden="1">[14]Occ!#REF!</definedName>
    <definedName name="_103__123Graph_FCHART_14" hidden="1">[17]Occ!$F$100:$P$100</definedName>
    <definedName name="_106__123Graph_FCHART_15" hidden="1">[14]Occ!#REF!</definedName>
    <definedName name="_109__123Graph_FCHART_16" hidden="1">[14]Occ!#REF!</definedName>
    <definedName name="_11__123Graph_BCHART_17" hidden="1">[12]Occ!#REF!</definedName>
    <definedName name="_11__123Graph_BChart_3E" hidden="1">[13]graphs!#REF!</definedName>
    <definedName name="_11__123Graph_BCHART_4" hidden="1">[6]CASHFLOWS!#REF!</definedName>
    <definedName name="_112__123Graph_FCHART_17" hidden="1">[14]Occ!#REF!</definedName>
    <definedName name="_115__123Graph_FCHART_22" hidden="1">[14]Occ!#REF!</definedName>
    <definedName name="_117__123Graph_XCHART_13" hidden="1">[17]Demand!$G$33:$L$33</definedName>
    <definedName name="_119__123Graph_XCHART_14" hidden="1">[17]Occ!$F$94:$P$94</definedName>
    <definedName name="_12__123Graph_ACHART_18" hidden="1">[15]Demand!#REF!</definedName>
    <definedName name="_12__123Graph_ACHART_19" hidden="1">[16]Summ!#REF!</definedName>
    <definedName name="_12__123Graph_BCHART_22" hidden="1">[12]Occ!#REF!</definedName>
    <definedName name="_12__123Graph_BCHART_4" hidden="1">[6]CASHFLOWS!#REF!</definedName>
    <definedName name="_12__123Graph_BChart_4E" hidden="1">[13]graphs!#REF!</definedName>
    <definedName name="_122__123Graph_XCHART_15" hidden="1">[14]Occ!#REF!</definedName>
    <definedName name="_123aGraph_Achart12" hidden="1">[18]Demand!#REF!</definedName>
    <definedName name="_123graph_a" hidden="1">'[19]Qtrly CF'!#REF!</definedName>
    <definedName name="_123GRAPH_ACCURANT" localSheetId="0" hidden="1">[20]FitOutConfCentre!#REF!</definedName>
    <definedName name="_123GRAPH_ACCURANT" hidden="1">[20]FitOutConfCentre!#REF!</definedName>
    <definedName name="_123graph_b" hidden="1">'[19]Qtrly CF'!#REF!</definedName>
    <definedName name="_123Graph_x" hidden="1">'[7]Rate Analysis'!#REF!</definedName>
    <definedName name="_124GRA" hidden="1">[21]FitOutConfCentre!#REF!</definedName>
    <definedName name="_125__123Graph_XCHART_16" hidden="1">[14]Occ!#REF!</definedName>
    <definedName name="_128__123Graph_XCHART_17" hidden="1">[14]Occ!#REF!</definedName>
    <definedName name="_13___123Graph_BCHART_3" hidden="1">[6]CASHFLOWS!#REF!</definedName>
    <definedName name="_13__123Graph_ACHART_16" hidden="1">[14]Occ!#REF!</definedName>
    <definedName name="_13__123Graph_BChart_5E" hidden="1">[13]graphs!#REF!</definedName>
    <definedName name="_13__123Graph_CCHART_15" hidden="1">[12]Occ!#REF!</definedName>
    <definedName name="_13__123Graph_XCHART_3" hidden="1">[6]CASHFLOWS!$B$15:$B$29</definedName>
    <definedName name="_131__123Graph_XCHART_18" hidden="1">[14]Summ!#REF!</definedName>
    <definedName name="_134__123Graph_XCHART_19" hidden="1">[14]Summ!#REF!</definedName>
    <definedName name="_136__123Graph_XCHART_20" hidden="1">[17]Occ!$F$30:$P$30</definedName>
    <definedName name="_138__123Graph_XCHART_21" hidden="1">[17]Occ!$F$30:$P$30</definedName>
    <definedName name="_14__123Graph_ACHART_19" hidden="1">[15]Demand!#REF!</definedName>
    <definedName name="_14__123Graph_ACHART_21" hidden="1">[16]Occ!#REF!</definedName>
    <definedName name="_14__123Graph_BChart_6E" hidden="1">[13]graphs!#REF!</definedName>
    <definedName name="_14__123Graph_CCHART_16" hidden="1">[12]Occ!#REF!</definedName>
    <definedName name="_14__123Graph_XCHART_4" hidden="1">[6]CASHFLOWS!$B$15:$B$29</definedName>
    <definedName name="_141__123Graph_XCHART_22" hidden="1">[14]Occ!#REF!</definedName>
    <definedName name="_142__123Graph_XCHART_3" hidden="1">'[22]new val'!$CC$180:$CC$200</definedName>
    <definedName name="_143__123Graph_XCHART_4" hidden="1">'[22]new val'!$AJ$59:$AJ$78</definedName>
    <definedName name="_146__123Graph_XSEG_PIE" hidden="1">[14]Summ!#REF!</definedName>
    <definedName name="_15__123Graph_ACHART_20" hidden="1">[23]Occ!$G$38:$P$38</definedName>
    <definedName name="_15__123Graph_BChart_7E" hidden="1">[13]graphs!#REF!</definedName>
    <definedName name="_15__123Graph_CCHART_17" hidden="1">[12]Occ!#REF!</definedName>
    <definedName name="_15__123Graph_XCHART_3" hidden="1">[6]CASHFLOWS!$B$15:$B$29</definedName>
    <definedName name="_16___123Graph_BCHART_4" hidden="1">[6]CASHFLOWS!#REF!</definedName>
    <definedName name="_16__123Graph_ACHART_17" hidden="1">[14]Occ!#REF!</definedName>
    <definedName name="_16__123Graph_ASEG_PIE" hidden="1">[16]Summ!#REF!</definedName>
    <definedName name="_16__123Graph_BChart_8E" hidden="1">[13]graphs!#REF!</definedName>
    <definedName name="_16__123Graph_CCHART_22" hidden="1">[12]Occ!#REF!</definedName>
    <definedName name="_16__123Graph_XCHART_4" hidden="1">[6]CASHFLOWS!$B$15:$B$29</definedName>
    <definedName name="_17___123Graph_XCHART_3" hidden="1">[6]CASHFLOWS!$B$15:$B$29</definedName>
    <definedName name="_17__123Graph_ACHART_21" hidden="1">[15]Occ!#REF!</definedName>
    <definedName name="_17__123Graph_CChart_1E" hidden="1">[13]graphs!#REF!</definedName>
    <definedName name="_17__123Graph_CSEG_PIE" hidden="1">[12]Demand!#REF!</definedName>
    <definedName name="_18___123Graph_XCHART_4" hidden="1">[6]CASHFLOWS!$B$15:$B$29</definedName>
    <definedName name="_18__123Graph_ACHART_22" hidden="1">[23]Occ!$G$38:$P$38</definedName>
    <definedName name="_18__123Graph_BCHART_15" hidden="1">[16]Occ!#REF!</definedName>
    <definedName name="_18__123Graph_CChart_2E" hidden="1">[13]graphs!#REF!</definedName>
    <definedName name="_18__123Graph_DCHART_15" hidden="1">[12]Occ!#REF!</definedName>
    <definedName name="_19__123Graph_ACHART_18" hidden="1">[14]Summ!#REF!</definedName>
    <definedName name="_19__123Graph_CChart_3E" hidden="1">[13]graphs!#REF!</definedName>
    <definedName name="_19__123Graph_DCHART_16" hidden="1">[12]Occ!#REF!</definedName>
    <definedName name="_2____123Graph_ACHART_4" hidden="1">[6]CASHFLOWS!#REF!</definedName>
    <definedName name="_2__123Graph_ACHART_12" hidden="1">[16]Summ!#REF!</definedName>
    <definedName name="_2__123Graph_ACHART_15" hidden="1">[12]Occ!#REF!</definedName>
    <definedName name="_2__123Graph_ACHART_1A" hidden="1">'[8]입찰내역 발주처 양식'!#REF!</definedName>
    <definedName name="_2__123Graph_ACHART_2" hidden="1">[11]Z!$T$179:$AH$179</definedName>
    <definedName name="_2__123Graph_AChart_2E" hidden="1">[13]graphs!#REF!</definedName>
    <definedName name="_2__123Graph_ACHART_4" hidden="1">[6]CASHFLOWS!#REF!</definedName>
    <definedName name="_2__123Graph_XCHART_1A" hidden="1">'[8]입찰내역 발주처 양식'!#REF!</definedName>
    <definedName name="_20__123Graph_ASEG_PIE" hidden="1">[15]Demand!#REF!</definedName>
    <definedName name="_20__123Graph_BCHART_16" hidden="1">[16]Occ!#REF!</definedName>
    <definedName name="_20__123Graph_CChart_4E" hidden="1">[13]graphs!#REF!</definedName>
    <definedName name="_20__123Graph_DCHART_17" hidden="1">[12]Occ!#REF!</definedName>
    <definedName name="_21__123Graph_BCHART_13" hidden="1">[23]Demand!$G$35:$L$35</definedName>
    <definedName name="_21__123Graph_CChart_5E" hidden="1">[13]graphs!#REF!</definedName>
    <definedName name="_21__123Graph_DCHART_22" hidden="1">[12]Occ!#REF!</definedName>
    <definedName name="_22__123Graph_ACHART_19" hidden="1">[14]Summ!#REF!</definedName>
    <definedName name="_22__123Graph_BCHART_14" hidden="1">[23]Occ!$F$96:$P$96</definedName>
    <definedName name="_22__123Graph_BCHART_17" hidden="1">[16]Occ!#REF!</definedName>
    <definedName name="_22__123Graph_CChart_6E" hidden="1">[13]graphs!#REF!</definedName>
    <definedName name="_22__123Graph_ECHART_15" hidden="1">[12]Occ!#REF!</definedName>
    <definedName name="_23__123Graph_ACHART_2" hidden="1">'[22]new val'!$CJ$180:$CJ$200</definedName>
    <definedName name="_23__123Graph_ACHART_3" hidden="1">[6]CASHFLOWS!#REF!</definedName>
    <definedName name="_23__123Graph_CChart_7E" hidden="1">[13]graphs!#REF!</definedName>
    <definedName name="_23__123Graph_ECHART_16" hidden="1">[12]Occ!#REF!</definedName>
    <definedName name="_24__123Graph_ACHART_3" hidden="1">[6]CASHFLOWS!#REF!</definedName>
    <definedName name="_24__123Graph_BCHART_15" hidden="1">[15]Occ!#REF!</definedName>
    <definedName name="_24__123Graph_BCHART_22" hidden="1">[16]Occ!#REF!</definedName>
    <definedName name="_24__123Graph_CChart_8E" hidden="1">[13]graphs!#REF!</definedName>
    <definedName name="_24__123Graph_ECHART_17" hidden="1">[12]Occ!#REF!</definedName>
    <definedName name="_25__123Graph_ACHART_20" hidden="1">[17]Occ!$G$38:$P$38</definedName>
    <definedName name="_25__123Graph_ECHART_22" hidden="1">[12]Occ!#REF!</definedName>
    <definedName name="_25__123Graph_XChart_2E" hidden="1">[13]graphs!#REF!</definedName>
    <definedName name="_26__123Graph_BCHART_16" hidden="1">[15]Occ!#REF!</definedName>
    <definedName name="_26__123Graph_CCHART_15" hidden="1">[16]Occ!#REF!</definedName>
    <definedName name="_26__123Graph_FCHART_15" hidden="1">[12]Occ!#REF!</definedName>
    <definedName name="_26__123Graph_XChart_3E" hidden="1">[13]graphs!#REF!</definedName>
    <definedName name="_27__123Graph_FCHART_16" hidden="1">[12]Occ!#REF!</definedName>
    <definedName name="_27__123Graph_XChart_4E" hidden="1">[13]graphs!#REF!</definedName>
    <definedName name="_28__123Graph_ACHART_21" hidden="1">[14]Occ!#REF!</definedName>
    <definedName name="_28__123Graph_ACHART_4" hidden="1">[6]CASHFLOWS!#REF!</definedName>
    <definedName name="_28__123Graph_BCHART_17" hidden="1">[15]Occ!#REF!</definedName>
    <definedName name="_28__123Graph_CCHART_16" hidden="1">[16]Occ!#REF!</definedName>
    <definedName name="_28__123Graph_FCHART_17" hidden="1">[12]Occ!#REF!</definedName>
    <definedName name="_28__123Graph_XChart_5E" hidden="1">[13]graphs!#REF!</definedName>
    <definedName name="_29__123Graph_FCHART_22" hidden="1">[12]Occ!#REF!</definedName>
    <definedName name="_29__123Graph_XChart_6E" hidden="1">[13]graphs!#REF!</definedName>
    <definedName name="_3____123Graph_BCHART_3" hidden="1">[6]CASHFLOWS!#REF!</definedName>
    <definedName name="_3__123Graph_ACHART_12" hidden="1">[14]Summ!#REF!</definedName>
    <definedName name="_3__123Graph_ACHART_13" hidden="1">[23]Demand!$G$34:$L$34</definedName>
    <definedName name="_3__123Graph_ACHART_16" hidden="1">[12]Occ!#REF!</definedName>
    <definedName name="_3__123Graph_ACHART_3" hidden="1">[6]CASHFLOWS!#REF!</definedName>
    <definedName name="_3__123Graph_AChart_3E" hidden="1">[13]graphs!#REF!</definedName>
    <definedName name="_3__123Graph_BCHART_2" hidden="1">[11]Z!$T$180:$AH$180</definedName>
    <definedName name="_3__123Graph_BCHART_3" hidden="1">[6]CASHFLOWS!#REF!</definedName>
    <definedName name="_30__123Graph_ACHART_22" hidden="1">[17]Occ!$G$38:$P$38</definedName>
    <definedName name="_30__123Graph_ACHART_4" hidden="1">[6]CASHFLOWS!#REF!</definedName>
    <definedName name="_30__123Graph_BCHART_22" hidden="1">[15]Occ!#REF!</definedName>
    <definedName name="_30__123Graph_CCHART_17" hidden="1">[16]Occ!#REF!</definedName>
    <definedName name="_30__123Graph_XCHART_15" hidden="1">[12]Occ!#REF!</definedName>
    <definedName name="_30__123Graph_XChart_7E" hidden="1">[13]graphs!#REF!</definedName>
    <definedName name="_31__123Graph_ACHART_3" hidden="1">'[22]new val'!$CI$180:$CI$200</definedName>
    <definedName name="_31__123Graph_CCHART_13" hidden="1">[23]Demand!$G$36:$L$36</definedName>
    <definedName name="_31__123Graph_XCHART_16" hidden="1">[12]Occ!#REF!</definedName>
    <definedName name="_31__123Graph_XChart_8E" hidden="1">[13]graphs!#REF!</definedName>
    <definedName name="_32__123Graph_ACHART_4" hidden="1">'[22]new val'!$AI$59:$AI$78</definedName>
    <definedName name="_32__123Graph_CCHART_14" hidden="1">[23]Occ!$F$97:$P$97</definedName>
    <definedName name="_32__123Graph_CCHART_22" hidden="1">[16]Occ!#REF!</definedName>
    <definedName name="_32__123Graph_XCHART_17" hidden="1">[12]Occ!#REF!</definedName>
    <definedName name="_321" hidden="1">[21]FitOutConfCentre!#REF!</definedName>
    <definedName name="_33__123Graph_BCHART_3" hidden="1">[6]CASHFLOWS!#REF!</definedName>
    <definedName name="_33__123Graph_XCHART_18" hidden="1">[12]Demand!#REF!</definedName>
    <definedName name="_34__123Graph_CCHART_15" hidden="1">[15]Occ!#REF!</definedName>
    <definedName name="_34__123Graph_CSEG_PIE" hidden="1">[16]Summ!#REF!</definedName>
    <definedName name="_34__123Graph_XCHART_19" hidden="1">[12]Demand!#REF!</definedName>
    <definedName name="_35__123Graph_ASEG_PIE" hidden="1">[14]Summ!#REF!</definedName>
    <definedName name="_35__123Graph_XCHART_22" hidden="1">[12]Occ!#REF!</definedName>
    <definedName name="_36__123Graph_BCHART_3" localSheetId="0" hidden="1">[6]CASHFLOWS!#REF!</definedName>
    <definedName name="_36__123Graph_BCHART_3" hidden="1">[6]CASHFLOWS!#REF!</definedName>
    <definedName name="_36__123Graph_CCHART_16" hidden="1">[15]Occ!#REF!</definedName>
    <definedName name="_36__123Graph_DCHART_15" hidden="1">[16]Occ!#REF!</definedName>
    <definedName name="_36__123Graph_XSEG_PIE" hidden="1">[12]Demand!#REF!</definedName>
    <definedName name="_37__123Graph_BCHART_13" hidden="1">[17]Demand!$G$35:$L$35</definedName>
    <definedName name="_38__123Graph_BCHART_4" hidden="1">[6]CASHFLOWS!#REF!</definedName>
    <definedName name="_38__123Graph_CCHART_17" hidden="1">[15]Occ!#REF!</definedName>
    <definedName name="_38__123Graph_DCHART_16" hidden="1">[16]Occ!#REF!</definedName>
    <definedName name="_39__123Graph_BCHART_14" hidden="1">[17]Occ!$F$96:$P$96</definedName>
    <definedName name="_39__123Graph_XCHART_3" hidden="1">[6]CASHFLOWS!$B$15:$B$29</definedName>
    <definedName name="_4____123Graph_BCHART_4" hidden="1">[6]CASHFLOWS!#REF!</definedName>
    <definedName name="_4__123Graph_ACHART_14" hidden="1">[23]Occ!$F$95:$P$95</definedName>
    <definedName name="_4__123Graph_ACHART_15" hidden="1">[16]Occ!#REF!</definedName>
    <definedName name="_4__123Graph_ACHART_17" hidden="1">[12]Occ!#REF!</definedName>
    <definedName name="_4__123Graph_ACHART_3" hidden="1">[6]CASHFLOWS!#REF!</definedName>
    <definedName name="_4__123Graph_AChart_4E" hidden="1">[13]graphs!#REF!</definedName>
    <definedName name="_4__123Graph_BCHART_4" hidden="1">[6]CASHFLOWS!#REF!</definedName>
    <definedName name="_4__123Graph_CCHART_1" hidden="1">[11]Cash2!$J$16:$J$36</definedName>
    <definedName name="_4__123Graph_XCHART_1A" hidden="1">'[8]입찰내역 발주처 양식'!#REF!</definedName>
    <definedName name="_40__123Graph_CCHART_22" hidden="1">[15]Occ!#REF!</definedName>
    <definedName name="_40__123Graph_DCHART_17" hidden="1">[16]Occ!#REF!</definedName>
    <definedName name="_40__123Graph_XCHART_4" hidden="1">[6]CASHFLOWS!$B$15:$B$29</definedName>
    <definedName name="_42__123Graph_BCHART_15" hidden="1">[14]Occ!#REF!</definedName>
    <definedName name="_42__123Graph_BCHART_4" hidden="1">[6]CASHFLOWS!#REF!</definedName>
    <definedName name="_42__123Graph_CSEG_PIE" hidden="1">[15]Demand!#REF!</definedName>
    <definedName name="_42__123Graph_DCHART_22" hidden="1">[16]Occ!#REF!</definedName>
    <definedName name="_43__123Graph_DCHART_13" hidden="1">[23]Demand!$G$37:$L$37</definedName>
    <definedName name="_43__123Graph_XCHART_3" hidden="1">[6]CASHFLOWS!$B$15:$B$29</definedName>
    <definedName name="_44__123Graph_DCHART_14" hidden="1">[23]Occ!$F$98:$P$98</definedName>
    <definedName name="_44__123Graph_ECHART_15" hidden="1">[16]Occ!#REF!</definedName>
    <definedName name="_44__123Graph_XCHART_4" hidden="1">[6]CASHFLOWS!$B$15:$B$29</definedName>
    <definedName name="_45__123Graph_BCHART_16" hidden="1">[14]Occ!#REF!</definedName>
    <definedName name="_46__123Graph_DCHART_15" hidden="1">[15]Occ!#REF!</definedName>
    <definedName name="_46__123Graph_ECHART_16" hidden="1">[16]Occ!#REF!</definedName>
    <definedName name="_48__123Graph_BCHART_17" hidden="1">[14]Occ!#REF!</definedName>
    <definedName name="_48__123Graph_DCHART_16" hidden="1">[15]Occ!#REF!</definedName>
    <definedName name="_48__123Graph_ECHART_17" hidden="1">[16]Occ!#REF!</definedName>
    <definedName name="_5__123Graph_ACHART_13" hidden="1">[17]Demand!$G$34:$L$34</definedName>
    <definedName name="_5__123Graph_ACHART_18" hidden="1">[12]Demand!#REF!</definedName>
    <definedName name="_5__123Graph_AChart_5E" hidden="1">[13]graphs!#REF!</definedName>
    <definedName name="_5__123Graph_DCHART_1" hidden="1">[11]Cash2!$K$16:$K$36</definedName>
    <definedName name="_5__123Graph_XCHART_3" hidden="1">[6]CASHFLOWS!$B$15:$B$29</definedName>
    <definedName name="_50__123Graph_DCHART_17" hidden="1">[15]Occ!#REF!</definedName>
    <definedName name="_50__123Graph_ECHART_22" hidden="1">[16]Occ!#REF!</definedName>
    <definedName name="_51__123Graph_BCHART_22" hidden="1">[14]Occ!#REF!</definedName>
    <definedName name="_52__123Graph_BCHART_3" hidden="1">'[22]new val'!$CD$180:$CD$200</definedName>
    <definedName name="_52__123Graph_DCHART_22" hidden="1">[15]Occ!#REF!</definedName>
    <definedName name="_52__123Graph_FCHART_15" hidden="1">[16]Occ!#REF!</definedName>
    <definedName name="_53__123Graph_ECHART_14" hidden="1">[23]Occ!$F$99:$P$99</definedName>
    <definedName name="_54__123Graph_CCHART_13" hidden="1">[17]Demand!$G$36:$L$36</definedName>
    <definedName name="_54__123Graph_FCHART_16" hidden="1">[16]Occ!#REF!</definedName>
    <definedName name="_55__123Graph_ECHART_15" hidden="1">[15]Occ!#REF!</definedName>
    <definedName name="_56__123Graph_CCHART_14" hidden="1">[17]Occ!$F$97:$P$97</definedName>
    <definedName name="_56__123Graph_FCHART_17" hidden="1">[16]Occ!#REF!</definedName>
    <definedName name="_57__123Graph_ECHART_16" hidden="1">[15]Occ!#REF!</definedName>
    <definedName name="_58__123Graph_FCHART_22" hidden="1">[16]Occ!#REF!</definedName>
    <definedName name="_59__123Graph_CCHART_15" hidden="1">[14]Occ!#REF!</definedName>
    <definedName name="_59__123Graph_ECHART_17" hidden="1">[15]Occ!#REF!</definedName>
    <definedName name="_5A" hidden="1">[13]graphs!#REF!</definedName>
    <definedName name="_6__123Graph_ACHART_15" hidden="1">[15]Occ!#REF!</definedName>
    <definedName name="_6__123Graph_ACHART_16" hidden="1">[16]Occ!#REF!</definedName>
    <definedName name="_6__123Graph_ACHART_19" hidden="1">[12]Demand!#REF!</definedName>
    <definedName name="_6__123Graph_ACHART_4" hidden="1">[6]CASHFLOWS!#REF!</definedName>
    <definedName name="_6__123Graph_AChart_6E" hidden="1">[13]graphs!#REF!</definedName>
    <definedName name="_6__123Graph_XCHART_4" hidden="1">[6]CASHFLOWS!$B$15:$B$29</definedName>
    <definedName name="_60__123Graph_XCHART_15" hidden="1">[16]Occ!#REF!</definedName>
    <definedName name="_61__123Graph_ECHART_22" hidden="1">[15]Occ!#REF!</definedName>
    <definedName name="_62__123Graph_CCHART_16" hidden="1">[14]Occ!#REF!</definedName>
    <definedName name="_62__123Graph_FCHART_14" hidden="1">[23]Occ!$F$100:$P$100</definedName>
    <definedName name="_62__123Graph_XCHART_16" hidden="1">[16]Occ!#REF!</definedName>
    <definedName name="_64__123Graph_FCHART_15" hidden="1">[15]Occ!#REF!</definedName>
    <definedName name="_64__123Graph_XCHART_17" hidden="1">[16]Occ!#REF!</definedName>
    <definedName name="_65__123Graph_CCHART_17" hidden="1">[14]Occ!#REF!</definedName>
    <definedName name="_66__123Graph_FCHART_16" hidden="1">[15]Occ!#REF!</definedName>
    <definedName name="_66__123Graph_XCHART_18" hidden="1">[16]Summ!#REF!</definedName>
    <definedName name="_68__123Graph_CCHART_22" hidden="1">[14]Occ!#REF!</definedName>
    <definedName name="_68__123Graph_FCHART_17" hidden="1">[15]Occ!#REF!</definedName>
    <definedName name="_68__123Graph_XCHART_19" hidden="1">[16]Summ!#REF!</definedName>
    <definedName name="_7___123Graph_ACHART_3" hidden="1">[6]CASHFLOWS!#REF!</definedName>
    <definedName name="_7__123Graph_ACHART_14" hidden="1">[17]Occ!$F$95:$P$95</definedName>
    <definedName name="_7__123Graph_ACHART_21" hidden="1">[12]Occ!#REF!</definedName>
    <definedName name="_7__123Graph_AChart_7E" hidden="1">[13]graphs!#REF!</definedName>
    <definedName name="_70__123Graph_FCHART_22" hidden="1">[15]Occ!#REF!</definedName>
    <definedName name="_70__123Graph_XCHART_22" hidden="1">[16]Occ!#REF!</definedName>
    <definedName name="_71__123Graph_CSEG_PIE" hidden="1">[14]Summ!#REF!</definedName>
    <definedName name="_71__123Graph_XCHART_13" hidden="1">[23]Demand!$G$33:$L$33</definedName>
    <definedName name="_72__123Graph_XCHART_14" hidden="1">[23]Occ!$F$94:$P$94</definedName>
    <definedName name="_72__123Graph_XSEG_PIE" hidden="1">[16]Summ!#REF!</definedName>
    <definedName name="_73__123Graph_DCHART_13" hidden="1">[17]Demand!$G$37:$L$37</definedName>
    <definedName name="_74__123Graph_XCHART_15" hidden="1">[15]Occ!#REF!</definedName>
    <definedName name="_75__123Graph_DCHART_14" hidden="1">[17]Occ!$F$98:$P$98</definedName>
    <definedName name="_76__123Graph_XCHART_16" hidden="1">[15]Occ!#REF!</definedName>
    <definedName name="_78__123Graph_DCHART_15" hidden="1">[14]Occ!#REF!</definedName>
    <definedName name="_78__123Graph_XCHART_17" hidden="1">[15]Occ!#REF!</definedName>
    <definedName name="_8__123Graph_ACHART_16" hidden="1">[15]Occ!#REF!</definedName>
    <definedName name="_8__123Graph_ACHART_17" hidden="1">[16]Occ!#REF!</definedName>
    <definedName name="_8__123Graph_AChart_8E" hidden="1">[13]graphs!#REF!</definedName>
    <definedName name="_8__123Graph_ASEG_PIE" hidden="1">[12]Demand!#REF!</definedName>
    <definedName name="_80__123Graph_XCHART_18" hidden="1">[15]Demand!#REF!</definedName>
    <definedName name="_81__123Graph_DCHART_16" hidden="1">[14]Occ!#REF!</definedName>
    <definedName name="_82__123Graph_XCHART_19" hidden="1">[15]Demand!#REF!</definedName>
    <definedName name="_83__123Graph_XCHART_20" hidden="1">[23]Occ!$F$30:$P$30</definedName>
    <definedName name="_84__123Graph_DCHART_17" hidden="1">[14]Occ!#REF!</definedName>
    <definedName name="_84__123Graph_XCHART_21" hidden="1">[23]Occ!$F$30:$P$30</definedName>
    <definedName name="_86__123Graph_XCHART_22" hidden="1">[15]Occ!#REF!</definedName>
    <definedName name="_87__123Graph_DCHART_22" hidden="1">[14]Occ!#REF!</definedName>
    <definedName name="_88__123Graph_XSEG_PIE" hidden="1">[15]Demand!#REF!</definedName>
    <definedName name="_89__123Graph_ECHART_14" hidden="1">[17]Occ!$F$99:$P$99</definedName>
    <definedName name="_9__123Graph_BCHART_15" hidden="1">[12]Occ!#REF!</definedName>
    <definedName name="_9__123Graph_BChart_1E" hidden="1">[13]graphs!#REF!</definedName>
    <definedName name="_9__123Graph_BCHART_3" hidden="1">[6]CASHFLOWS!#REF!</definedName>
    <definedName name="_92__123Graph_ECHART_15" hidden="1">[14]Occ!#REF!</definedName>
    <definedName name="_95__123Graph_ECHART_16" hidden="1">[14]Occ!#REF!</definedName>
    <definedName name="_98__123Graph_ECHART_17" hidden="1">[14]Occ!#REF!</definedName>
    <definedName name="_a15" hidden="1">[24]FitOutConfCentre!#REF!</definedName>
    <definedName name="_a3" localSheetId="4" hidden="1">{#N/A,#N/A,TRUE,"Financials";#N/A,#N/A,TRUE,"Operating Statistics";#N/A,#N/A,TRUE,"Capex &amp; Depreciation";#N/A,#N/A,TRUE,"Debt"}</definedName>
    <definedName name="_a3" hidden="1">{#N/A,#N/A,TRUE,"Financials";#N/A,#N/A,TRUE,"Operating Statistics";#N/A,#N/A,TRUE,"Capex &amp; Depreciation";#N/A,#N/A,TRUE,"Debt"}</definedName>
    <definedName name="_aa1" localSheetId="0" hidden="1">{"AnnualRentRoll",#N/A,FALSE,"RentRoll"}</definedName>
    <definedName name="_aa1" localSheetId="4" hidden="1">{"AnnualRentRoll",#N/A,FALSE,"RentRoll"}</definedName>
    <definedName name="_aa1" hidden="1">{"AnnualRentRoll",#N/A,FALSE,"RentRoll"}</definedName>
    <definedName name="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C" hidden="1">[5]Cash2!$G$16:$G$31</definedName>
    <definedName name="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_BQ4.1" localSheetId="0" hidden="1">#REF!</definedName>
    <definedName name="_BQ4.1" hidden="1">#REF!</definedName>
    <definedName name="_BQ4.13" hidden="1">[25]Belgium!$AA$2:$AC$16</definedName>
    <definedName name="_BQ4.14" hidden="1">[25]Belgium!$AF$2:$AH$9</definedName>
    <definedName name="_BQ4.16" hidden="1">[25]Belgium!$AP$2:$AR$10</definedName>
    <definedName name="_BQ4.17" hidden="1">[25]Belgium!$AU$2:$AW$21</definedName>
    <definedName name="_BQ4.18" hidden="1">[25]Belgium!$AZ$2:$BB$21</definedName>
    <definedName name="_BQ4.19" hidden="1">[25]Belgium!$BE$2:$BG$21</definedName>
    <definedName name="_BQ4.20" hidden="1">[25]Belgium!$AK$2:$AM$10</definedName>
    <definedName name="_BQ4.6" hidden="1">[25]Belgium!$G$2:$I$149</definedName>
    <definedName name="_BQ4.7" hidden="1">[25]Belgium!$L$2:$N$149</definedName>
    <definedName name="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cr1" localSheetId="0" hidden="1">{#N/A,#N/A,TRUE,"Cover";#N/A,#N/A,TRUE,"Conts";#N/A,#N/A,TRUE,"VOS";#N/A,#N/A,TRUE,"Warrington";#N/A,#N/A,TRUE,"Widnes"}</definedName>
    <definedName name="_ccr1" localSheetId="4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2" localSheetId="4" hidden="1">{#N/A,#N/A,TRUE,"Cover";#N/A,#N/A,TRUE,"Conts";#N/A,#N/A,TRUE,"VOS";#N/A,#N/A,TRUE,"Warrington";#N/A,#N/A,TRUE,"Widnes"}</definedName>
    <definedName name="_ccr2" hidden="1">{#N/A,#N/A,TRUE,"Cover";#N/A,#N/A,TRUE,"Conts";#N/A,#N/A,TRUE,"VOS";#N/A,#N/A,TRUE,"Warrington";#N/A,#N/A,TRUE,"Widnes"}</definedName>
    <definedName name="_com2" localSheetId="4" hidden="1">{"'Break down'!$A$4"}</definedName>
    <definedName name="_com2" hidden="1">{"'Break down'!$A$4"}</definedName>
    <definedName name="_D1" localSheetId="0" hidden="1">{#N/A,#N/A,FALSE,"MARCH"}</definedName>
    <definedName name="_D1" localSheetId="4" hidden="1">{#N/A,#N/A,FALSE,"MARCH"}</definedName>
    <definedName name="_D1" hidden="1">{#N/A,#N/A,FALSE,"MARCH"}</definedName>
    <definedName name="_dec05" localSheetId="4" hidden="1">{"'Sheet1'!$A$4386:$N$4591"}</definedName>
    <definedName name="_dec05" hidden="1">{"'Sheet1'!$A$4386:$N$4591"}</definedName>
    <definedName name="_DEC22" localSheetId="0" hidden="1">{#N/A,#N/A,TRUE,"arnitower";#N/A,#N/A,TRUE,"arnigarage "}</definedName>
    <definedName name="_DEC22" localSheetId="4" hidden="1">{#N/A,#N/A,TRUE,"arnitower";#N/A,#N/A,TRUE,"arnigarage "}</definedName>
    <definedName name="_DEC22" hidden="1">{#N/A,#N/A,TRUE,"arnitower";#N/A,#N/A,TRUE,"arnigarage "}</definedName>
    <definedName name="_Dist_Bin" hidden="1">[26]BID!#REF!</definedName>
    <definedName name="_Dist_Values" hidden="1">[26]BID!#REF!</definedName>
    <definedName name="_EE1" localSheetId="4" hidden="1">{#N/A,#N/A,FALSE,"단가표지"}</definedName>
    <definedName name="_EE1" hidden="1">{#N/A,#N/A,FALSE,"단가표지"}</definedName>
    <definedName name="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ff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ill" hidden="1">#REF!</definedName>
    <definedName name="_Fill1" hidden="1">#REF!</definedName>
    <definedName name="_xlnm._FilterDatabase" localSheetId="0" hidden="1">#REF!</definedName>
    <definedName name="_xlnm._FilterDatabase" localSheetId="4" hidden="1">'Consultant Summary'!$B$1:$E$159</definedName>
    <definedName name="_xlnm._FilterDatabase" localSheetId="7" hidden="1">'Consultat &amp; Hard Cost'!$B$5:$E$5</definedName>
    <definedName name="_xlnm._FilterDatabase" hidden="1">#REF!</definedName>
    <definedName name="_fin2" hidden="1">#REF!</definedName>
    <definedName name="_gc09" localSheetId="0" hidden="1">{#N/A,#N/A,TRUE,"arnitower";#N/A,#N/A,TRUE,"arnigarage "}</definedName>
    <definedName name="_gc09" localSheetId="4" hidden="1">{#N/A,#N/A,TRUE,"arnitower";#N/A,#N/A,TRUE,"arnigarage "}</definedName>
    <definedName name="_gc09" hidden="1">{#N/A,#N/A,TRUE,"arnitower";#N/A,#N/A,TRUE,"arnigarage "}</definedName>
    <definedName name="_ggg2" localSheetId="0" hidden="1">{"View1",#N/A,FALSE,"Sheet1";"View2",#N/A,FALSE,"Sheet1"}</definedName>
    <definedName name="_ggg2" localSheetId="4" hidden="1">{"View1",#N/A,FALSE,"Sheet1";"View2",#N/A,FALSE,"Sheet1"}</definedName>
    <definedName name="_ggg2" hidden="1">{"View1",#N/A,FALSE,"Sheet1";"View2",#N/A,FALSE,"Sheet1"}</definedName>
    <definedName name="_ggg3" localSheetId="0" hidden="1">{"View1",#N/A,FALSE,"Sheet1";"View2",#N/A,FALSE,"Sheet1"}</definedName>
    <definedName name="_ggg3" localSheetId="4" hidden="1">{"View1",#N/A,FALSE,"Sheet1";"View2",#N/A,FALSE,"Sheet1"}</definedName>
    <definedName name="_ggg3" hidden="1">{"View1",#N/A,FALSE,"Sheet1";"View2",#N/A,FALSE,"Sheet1"}</definedName>
    <definedName name="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localSheetId="0" hidden="1">#REF!</definedName>
    <definedName name="_Key1" hidden="1">#REF!</definedName>
    <definedName name="_Key2" hidden="1">#REF!</definedName>
    <definedName name="_KJL080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le3" localSheetId="0" hidden="1">{"'Break down'!$A$4"}</definedName>
    <definedName name="_le3" localSheetId="4" hidden="1">{"'Break down'!$A$4"}</definedName>
    <definedName name="_le3" hidden="1">{"'Break down'!$A$4"}</definedName>
    <definedName name="_MatInverse_In" hidden="1">#REF!</definedName>
    <definedName name="_may1" localSheetId="0" hidden="1">{#N/A,#N/A,FALSE,"MARCH"}</definedName>
    <definedName name="_may1" localSheetId="4" hidden="1">{#N/A,#N/A,FALSE,"MARCH"}</definedName>
    <definedName name="_may1" hidden="1">{#N/A,#N/A,FALSE,"MARCH"}</definedName>
    <definedName name="_MCC3" localSheetId="4" hidden="1">{#N/A,#N/A,FALSE,"CCTV"}</definedName>
    <definedName name="_MCC3" hidden="1">{#N/A,#N/A,FALSE,"CCTV"}</definedName>
    <definedName name="_new8" hidden="1">[3]GRSummary!#REF!</definedName>
    <definedName name="_ngk1109" localSheetId="0" hidden="1">{#N/A,#N/A,FALSE,"估價單  (3)"}</definedName>
    <definedName name="_ngk1109" localSheetId="4" hidden="1">{#N/A,#N/A,FALSE,"估價單  (3)"}</definedName>
    <definedName name="_ngk1109" hidden="1">{#N/A,#N/A,FALSE,"估價單  (3)"}</definedName>
    <definedName name="_nil1" localSheetId="0" hidden="1">{"Inflation-BaseYear",#N/A,FALSE,"Inputs"}</definedName>
    <definedName name="_nil1" localSheetId="4" hidden="1">{"Inflation-BaseYear",#N/A,FALSE,"Inputs"}</definedName>
    <definedName name="_nil1" hidden="1">{"Inflation-BaseYear",#N/A,FALSE,"Inputs"}</definedName>
    <definedName name="_nil2" localSheetId="0" hidden="1">{"Output-3Column",#N/A,FALSE,"Output"}</definedName>
    <definedName name="_nil2" localSheetId="4" hidden="1">{"Output-3Column",#N/A,FALSE,"Output"}</definedName>
    <definedName name="_nil2" hidden="1">{"Output-3Column",#N/A,FALSE,"Output"}</definedName>
    <definedName name="_nil3" localSheetId="0" hidden="1">{"Output-All",#N/A,FALSE,"Output"}</definedName>
    <definedName name="_nil3" localSheetId="4" hidden="1">{"Output-All",#N/A,FALSE,"Output"}</definedName>
    <definedName name="_nil3" hidden="1">{"Output-All",#N/A,FALSE,"Output"}</definedName>
    <definedName name="_nil4" localSheetId="0" hidden="1">{"Output-BaseYear",#N/A,FALSE,"Output"}</definedName>
    <definedName name="_nil4" localSheetId="4" hidden="1">{"Output-BaseYear",#N/A,FALSE,"Output"}</definedName>
    <definedName name="_nil4" hidden="1">{"Output-BaseYear",#N/A,FALSE,"Output"}</definedName>
    <definedName name="_nil5" localSheetId="0" hidden="1">{"Output-Min",#N/A,FALSE,"Output"}</definedName>
    <definedName name="_nil5" localSheetId="4" hidden="1">{"Output-Min",#N/A,FALSE,"Output"}</definedName>
    <definedName name="_nil5" hidden="1">{"Output-Min",#N/A,FALSE,"Output"}</definedName>
    <definedName name="_nil6" localSheetId="0" hidden="1">{"Output%",#N/A,FALSE,"Output"}</definedName>
    <definedName name="_nil6" localSheetId="4" hidden="1">{"Output%",#N/A,FALSE,"Output"}</definedName>
    <definedName name="_nil6" hidden="1">{"Output%",#N/A,FALSE,"Output"}</definedName>
    <definedName name="_nil7" localSheetId="0" hidden="1">{#N/A,#N/A,FALSE,"963YR";#N/A,#N/A,FALSE,"mkt mix";#N/A,#N/A,FALSE,"sect 5";#N/A,#N/A,FALSE,"sect 6";#N/A,#N/A,FALSE,"csh";#N/A,#N/A,FALSE,"capx";#N/A,#N/A,FALSE,"bal sheet"}</definedName>
    <definedName name="_nil7" localSheetId="4" hidden="1">{#N/A,#N/A,FALSE,"963YR";#N/A,#N/A,FALSE,"mkt mix";#N/A,#N/A,FALSE,"sect 5";#N/A,#N/A,FALSE,"sect 6";#N/A,#N/A,FALSE,"csh";#N/A,#N/A,FALSE,"capx";#N/A,#N/A,FALSE,"bal sheet"}</definedName>
    <definedName name="_nil7" hidden="1">{#N/A,#N/A,FALSE,"963YR";#N/A,#N/A,FALSE,"mkt mix";#N/A,#N/A,FALSE,"sect 5";#N/A,#N/A,FALSE,"sect 6";#N/A,#N/A,FALSE,"csh";#N/A,#N/A,FALSE,"capx";#N/A,#N/A,FALSE,"bal sheet"}</definedName>
    <definedName name="_No1">#REF!</definedName>
    <definedName name="_No2">#REF!</definedName>
    <definedName name="_No3">#REF!</definedName>
    <definedName name="_old3" localSheetId="0" hidden="1">{#N/A,#N/A,FALSE,"Summary";#N/A,#N/A,FALSE,"3TJ";#N/A,#N/A,FALSE,"3TN";#N/A,#N/A,FALSE,"3TP";#N/A,#N/A,FALSE,"3SJ";#N/A,#N/A,FALSE,"3CJ";#N/A,#N/A,FALSE,"3CN";#N/A,#N/A,FALSE,"3CP";#N/A,#N/A,FALSE,"3A"}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0" hidden="1">{#N/A,#N/A,FALSE,"Summary";#N/A,#N/A,FALSE,"3TJ";#N/A,#N/A,FALSE,"3TN";#N/A,#N/A,FALSE,"3TP";#N/A,#N/A,FALSE,"3SJ";#N/A,#N/A,FALSE,"3CJ";#N/A,#N/A,FALSE,"3CN";#N/A,#N/A,FALSE,"3CP";#N/A,#N/A,FALSE,"3A"}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0" hidden="1">{#N/A,#N/A,FALSE,"Summary";#N/A,#N/A,FALSE,"3TJ";#N/A,#N/A,FALSE,"3TN";#N/A,#N/A,FALSE,"3TP";#N/A,#N/A,FALSE,"3SJ";#N/A,#N/A,FALSE,"3CJ";#N/A,#N/A,FALSE,"3CN";#N/A,#N/A,FALSE,"3CP";#N/A,#N/A,FALSE,"3A"}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88" localSheetId="0" hidden="1">{#N/A,#N/A,FALSE,"Summary";#N/A,#N/A,FALSE,"3TJ";#N/A,#N/A,FALSE,"3TN";#N/A,#N/A,FALSE,"3TP";#N/A,#N/A,FALSE,"3SJ";#N/A,#N/A,FALSE,"3CJ";#N/A,#N/A,FALSE,"3CN";#N/A,#N/A,FALSE,"3CP";#N/A,#N/A,FALSE,"3A"}</definedName>
    <definedName name="_old88" localSheetId="4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rder1" localSheetId="5" hidden="1">255</definedName>
    <definedName name="_Order1" hidden="1">0</definedName>
    <definedName name="_order12" hidden="1">0</definedName>
    <definedName name="_Order2" hidden="1">255</definedName>
    <definedName name="_Parse_In" hidden="1">[27]PriceSummary!#REF!</definedName>
    <definedName name="_Parse_Out" hidden="1">#REF!</definedName>
    <definedName name="_PK2" localSheetId="4" hidden="1">{"'장비'!$A$3:$M$12"}</definedName>
    <definedName name="_PK2" hidden="1">{"'장비'!$A$3:$M$12"}</definedName>
    <definedName name="_PKG3" localSheetId="4" hidden="1">{"'장비'!$A$3:$M$12"}</definedName>
    <definedName name="_PKG3" hidden="1">{"'장비'!$A$3:$M$12"}</definedName>
    <definedName name="_pub2" hidden="1">"L10003649.xls"</definedName>
    <definedName name="_RAB00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3" localSheetId="4" hidden="1">{#N/A,#N/A,FALSE,"포장2"}</definedName>
    <definedName name="_S3" hidden="1">{#N/A,#N/A,FALSE,"포장2"}</definedName>
    <definedName name="_Sort" localSheetId="0" hidden="1">#REF!</definedName>
    <definedName name="_Sort" hidden="1">#REF!</definedName>
    <definedName name="_t1" hidden="1">#REF!</definedName>
    <definedName name="_t2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table2" hidden="1">#REF!</definedName>
    <definedName name="_Table2_In1" hidden="1">#REF!</definedName>
    <definedName name="_Table2_In2" hidden="1">[28]Assumptions!#REF!</definedName>
    <definedName name="_Table2_Out" hidden="1">#REF!</definedName>
    <definedName name="_table3" hidden="1">#REF!</definedName>
    <definedName name="_TC1" localSheetId="0" hidden="1">{#N/A,#N/A,FALSE,"물량산출"}</definedName>
    <definedName name="_TC1" localSheetId="4" hidden="1">{#N/A,#N/A,FALSE,"물량산출"}</definedName>
    <definedName name="_TC1" hidden="1">{#N/A,#N/A,FALSE,"물량산출"}</definedName>
    <definedName name="_TDS2" localSheetId="4" hidden="1">{"'Sheet1'!$A$4386:$N$4591"}</definedName>
    <definedName name="_TDS2" hidden="1">{"'Sheet1'!$A$4386:$N$4591"}</definedName>
    <definedName name="_tm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wet4" localSheetId="0" hidden="1">{#N/A,#N/A,FALSE,"포장1";#N/A,#N/A,FALSE,"포장1"}</definedName>
    <definedName name="_wet4" localSheetId="4" hidden="1">{#N/A,#N/A,FALSE,"포장1";#N/A,#N/A,FALSE,"포장1"}</definedName>
    <definedName name="_wet4" hidden="1">{#N/A,#N/A,FALSE,"포장1";#N/A,#N/A,FALSE,"포장1"}</definedName>
    <definedName name="_wrn9" localSheetId="4" hidden="1">{#N/A,#N/A,TRUE,"9"" Twin, 26"" Csg";#N/A,#N/A,TRUE,"9"" Twin, 9-5'8 Csg";#N/A,#N/A,TRUE,"9"" Twin, 7"" Csg";#N/A,#N/A,TRUE,"9"" Twin, 2-7'8 Tbg"}</definedName>
    <definedName name="_wrn9" hidden="1">{#N/A,#N/A,TRUE,"9"" Twin, 26"" Csg";#N/A,#N/A,TRUE,"9"" Twin, 9-5'8 Csg";#N/A,#N/A,TRUE,"9"" Twin, 7"" Csg";#N/A,#N/A,TRUE,"9"" Twin, 2-7'8 Tbg"}</definedName>
    <definedName name="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´cAE°eE¹" hidden="1">#REF!</definedName>
    <definedName name="￠￥cAE¡ÆeEⓒo" hidden="1">#REF!</definedName>
    <definedName name="A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a">#REF!</definedName>
    <definedName name="a\FGg" localSheetId="0" hidden="1">{#N/A,#N/A,TRUE,"Cover";#N/A,#N/A,TRUE,"Conts";#N/A,#N/A,TRUE,"VOS";#N/A,#N/A,TRUE,"Warrington";#N/A,#N/A,TRUE,"Widnes"}</definedName>
    <definedName name="a\FGg" localSheetId="4" hidden="1">{#N/A,#N/A,TRUE,"Cover";#N/A,#N/A,TRUE,"Conts";#N/A,#N/A,TRUE,"VOS";#N/A,#N/A,TRUE,"Warrington";#N/A,#N/A,TRUE,"Widnes"}</definedName>
    <definedName name="a\FGg" hidden="1">{#N/A,#N/A,TRUE,"Cover";#N/A,#N/A,TRUE,"Conts";#N/A,#N/A,TRUE,"VOS";#N/A,#N/A,TRUE,"Warrington";#N/A,#N/A,TRUE,"Widnes"}</definedName>
    <definedName name="a\sdasdf" localSheetId="4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2a2" localSheetId="4" hidden="1">{#N/A,#N/A,TRUE,"Financials";#N/A,#N/A,TRUE,"Operating Statistics";#N/A,#N/A,TRUE,"Capex &amp; Depreciation";#N/A,#N/A,TRUE,"Debt"}</definedName>
    <definedName name="a2a2" hidden="1">{#N/A,#N/A,TRUE,"Financials";#N/A,#N/A,TRUE,"Operating Statistics";#N/A,#N/A,TRUE,"Capex &amp; Depreciation";#N/A,#N/A,TRUE,"Debt"}</definedName>
    <definedName name="AAAA" localSheetId="0" hidden="1">{"'Break down'!$A$4"}</definedName>
    <definedName name="AAAA" localSheetId="4" hidden="1">{"'Break down'!$A$4"}</definedName>
    <definedName name="AAAA" hidden="1">{"'Break down'!$A$4"}</definedName>
    <definedName name="aaaa1" hidden="1">[24]FitOutConfCentre!#REF!</definedName>
    <definedName name="AAAAA1" localSheetId="4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aa" localSheetId="0" hidden="1">{"Outflow 1",#N/A,FALSE,"Outflows-Inflows";"Outflow 2",#N/A,FALSE,"Outflows-Inflows";"Inflow 1",#N/A,FALSE,"Outflows-Inflows";"Inflow 2",#N/A,FALSE,"Outflows-Inflows"}</definedName>
    <definedName name="aaaaaaa" localSheetId="4" hidden="1">{"Outflow 1",#N/A,FALSE,"Outflows-Inflows";"Outflow 2",#N/A,FALSE,"Outflows-Inflows";"Inflow 1",#N/A,FALSE,"Outflows-Inflows";"Inflow 2",#N/A,FALSE,"Outflows-Inflows"}</definedName>
    <definedName name="aaaaaaa" hidden="1">{"Outflow 1",#N/A,FALSE,"Outflows-Inflows";"Outflow 2",#N/A,FALSE,"Outflows-Inflows";"Inflow 1",#N/A,FALSE,"Outflows-Inflows";"Inflow 2",#N/A,FALSE,"Outflows-Inflows"}</definedName>
    <definedName name="aaaaaaaa" localSheetId="0" hidden="1">{#N/A,#N/A,TRUE,"Cover";#N/A,#N/A,TRUE,"Conts";#N/A,#N/A,TRUE,"VOS";#N/A,#N/A,TRUE,"Warrington";#N/A,#N/A,TRUE,"Widnes"}</definedName>
    <definedName name="aaaaaaaa" localSheetId="4" hidden="1">{#N/A,#N/A,TRUE,"Cover";#N/A,#N/A,TRUE,"Conts";#N/A,#N/A,TRUE,"VOS";#N/A,#N/A,TRUE,"Warrington";#N/A,#N/A,TRUE,"Widnes"}</definedName>
    <definedName name="aaaaaaaa" hidden="1">{#N/A,#N/A,TRUE,"Cover";#N/A,#N/A,TRUE,"Conts";#N/A,#N/A,TRUE,"VOS";#N/A,#N/A,TRUE,"Warrington";#N/A,#N/A,TRUE,"Widnes"}</definedName>
    <definedName name="AAAAAAAAAAAAAAAAA" localSheetId="0" hidden="1">[24]FitOutConfCentre!#REF!</definedName>
    <definedName name="AAAAAAAAAAAAAAAAA" hidden="1">[24]FitOutConfCentre!#REF!</definedName>
    <definedName name="AAAAPP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AAPP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AAPP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sdfa" localSheetId="0" hidden="1">{"rtn",#N/A,FALSE,"RTN";"tables",#N/A,FALSE,"RTN";"cf",#N/A,FALSE,"CF";"stats",#N/A,FALSE,"Stats";"prop",#N/A,FALSE,"Prop"}</definedName>
    <definedName name="aasdfa" localSheetId="4" hidden="1">{"rtn",#N/A,FALSE,"RTN";"tables",#N/A,FALSE,"RTN";"cf",#N/A,FALSE,"CF";"stats",#N/A,FALSE,"Stats";"prop",#N/A,FALSE,"Prop"}</definedName>
    <definedName name="aasdfa" hidden="1">{"rtn",#N/A,FALSE,"RTN";"tables",#N/A,FALSE,"RTN";"cf",#N/A,FALSE,"CF";"stats",#N/A,FALSE,"Stats";"prop",#N/A,FALSE,"Prop"}</definedName>
    <definedName name="abaaa" localSheetId="0" hidden="1">{"Outflow 1",#N/A,FALSE,"Outflows-Inflows";"Outflow 2",#N/A,FALSE,"Outflows-Inflows";"Inflow 1",#N/A,FALSE,"Outflows-Inflows";"Inflow 2",#N/A,FALSE,"Outflows-Inflows"}</definedName>
    <definedName name="abaaa" localSheetId="4" hidden="1">{"Outflow 1",#N/A,FALSE,"Outflows-Inflows";"Outflow 2",#N/A,FALSE,"Outflows-Inflows";"Inflow 1",#N/A,FALSE,"Outflows-Inflows";"Inflow 2",#N/A,FALSE,"Outflows-Inflows"}</definedName>
    <definedName name="abaaa" hidden="1">{"Outflow 1",#N/A,FALSE,"Outflows-Inflows";"Outflow 2",#N/A,FALSE,"Outflows-Inflows";"Inflow 1",#N/A,FALSE,"Outflows-Inflows";"Inflow 2",#N/A,FALSE,"Outflows-Inflows"}</definedName>
    <definedName name="abcdef" localSheetId="4" hidden="1">{"'Break down'!$A$4"}</definedName>
    <definedName name="abcdef" hidden="1">{"'Break down'!$A$4"}</definedName>
    <definedName name="abcs" localSheetId="4" hidden="1">{"'Break down'!$A$4"}</definedName>
    <definedName name="abcs" hidden="1">{"'Break down'!$A$4"}</definedName>
    <definedName name="abel" hidden="1">[29]PriceSummary!#REF!</definedName>
    <definedName name="abstractE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" localSheetId="4" hidden="1">{#N/A,#N/A,TRUE,"Cover";#N/A,#N/A,TRUE,"Conts";#N/A,#N/A,TRUE,"VOS";#N/A,#N/A,TRUE,"Warrington";#N/A,#N/A,TRUE,"Widnes"}</definedName>
    <definedName name="ACC" hidden="1">{#N/A,#N/A,TRUE,"Cover";#N/A,#N/A,TRUE,"Conts";#N/A,#N/A,TRUE,"VOS";#N/A,#N/A,TRUE,"Warrington";#N/A,#N/A,TRUE,"Widnes"}</definedName>
    <definedName name="accc" localSheetId="4" hidden="1">{"'Break down'!$A$4"}</definedName>
    <definedName name="accc" hidden="1">{"'Break down'!$A$4"}</definedName>
    <definedName name="AccessDatabase" hidden="1">"C:\ncux\bud\rms_inv.mdb"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u" hidden="1">[6]FitOutConfCentre!#REF!</definedName>
    <definedName name="ada" localSheetId="0" hidden="1">{#N/A,#N/A,FALSE,"갑지";#N/A,#N/A,FALSE,"개요";#N/A,#N/A,FALSE,"비목별";#N/A,#N/A,FALSE,"건물별";#N/A,#N/A,FALSE,"기구표";#N/A,#N/A,FALSE,"직원투입"}</definedName>
    <definedName name="ada" localSheetId="4" hidden="1">{#N/A,#N/A,FALSE,"갑지";#N/A,#N/A,FALSE,"개요";#N/A,#N/A,FALSE,"비목별";#N/A,#N/A,FALSE,"건물별";#N/A,#N/A,FALSE,"기구표";#N/A,#N/A,FALSE,"직원투입"}</definedName>
    <definedName name="ada" hidden="1">{#N/A,#N/A,FALSE,"갑지";#N/A,#N/A,FALSE,"개요";#N/A,#N/A,FALSE,"비목별";#N/A,#N/A,FALSE,"건물별";#N/A,#N/A,FALSE,"기구표";#N/A,#N/A,FALSE,"직원투입"}</definedName>
    <definedName name="adadad" localSheetId="0" hidden="1">{#N/A,#N/A,TRUE,"Cover";#N/A,#N/A,TRUE,"Conts";#N/A,#N/A,TRUE,"VOS";#N/A,#N/A,TRUE,"Warrington";#N/A,#N/A,TRUE,"Widnes"}</definedName>
    <definedName name="adadad" localSheetId="4" hidden="1">{#N/A,#N/A,TRUE,"Cover";#N/A,#N/A,TRUE,"Conts";#N/A,#N/A,TRUE,"VOS";#N/A,#N/A,TRUE,"Warrington";#N/A,#N/A,TRUE,"Widnes"}</definedName>
    <definedName name="adadad" hidden="1">{#N/A,#N/A,TRUE,"Cover";#N/A,#N/A,TRUE,"Conts";#N/A,#N/A,TRUE,"VOS";#N/A,#N/A,TRUE,"Warrington";#N/A,#N/A,TRUE,"Widnes"}</definedName>
    <definedName name="aDASFSAGFAS" localSheetId="4" hidden="1">{#N/A,#N/A,FALSE,"MARCH"}</definedName>
    <definedName name="aDASFSAGFAS" hidden="1">{#N/A,#N/A,FALSE,"MARCH"}</definedName>
    <definedName name="addad" localSheetId="0" hidden="1">{#N/A,#N/A,TRUE,"Cover";#N/A,#N/A,TRUE,"Conts";#N/A,#N/A,TRUE,"VOS";#N/A,#N/A,TRUE,"Warrington";#N/A,#N/A,TRUE,"Widnes"}</definedName>
    <definedName name="addad" localSheetId="4" hidden="1">{#N/A,#N/A,TRUE,"Cover";#N/A,#N/A,TRUE,"Conts";#N/A,#N/A,TRUE,"VOS";#N/A,#N/A,TRUE,"Warrington";#N/A,#N/A,TRUE,"Widnes"}</definedName>
    <definedName name="addad" hidden="1">{#N/A,#N/A,TRUE,"Cover";#N/A,#N/A,TRUE,"Conts";#N/A,#N/A,TRUE,"VOS";#N/A,#N/A,TRUE,"Warrington";#N/A,#N/A,TRUE,"Widnes"}</definedName>
    <definedName name="aegrgas" localSheetId="0" hidden="1">{#N/A,#N/A,TRUE,"Cover";#N/A,#N/A,TRUE,"Conts";#N/A,#N/A,TRUE,"VOS";#N/A,#N/A,TRUE,"Warrington";#N/A,#N/A,TRUE,"Widnes"}</definedName>
    <definedName name="aegrgas" localSheetId="4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RAFG" localSheetId="0" hidden="1">{#N/A,#N/A,TRUE,"Cover";#N/A,#N/A,TRUE,"Conts";#N/A,#N/A,TRUE,"VOS";#N/A,#N/A,TRUE,"Warrington";#N/A,#N/A,TRUE,"Widnes"}</definedName>
    <definedName name="AERAFG" localSheetId="4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" localSheetId="4" hidden="1">{#N/A,#N/A,TRUE,"Cover";#N/A,#N/A,TRUE,"Conts";#N/A,#N/A,TRUE,"VOS";#N/A,#N/A,TRUE,"Warrington";#N/A,#N/A,TRUE,"Widnes"}</definedName>
    <definedName name="aerte" hidden="1">{#N/A,#N/A,TRUE,"Cover";#N/A,#N/A,TRUE,"Conts";#N/A,#N/A,TRUE,"VOS";#N/A,#N/A,TRUE,"Warrington";#N/A,#N/A,TRUE,"Widnes"}</definedName>
    <definedName name="aertes" localSheetId="0" hidden="1">{#N/A,#N/A,TRUE,"Cover";#N/A,#N/A,TRUE,"Conts";#N/A,#N/A,TRUE,"VOS";#N/A,#N/A,TRUE,"Warrington";#N/A,#N/A,TRUE,"Widnes"}</definedName>
    <definedName name="aertes" localSheetId="4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localSheetId="0" hidden="1">{#N/A,#N/A,TRUE,"Cover";#N/A,#N/A,TRUE,"Conts";#N/A,#N/A,TRUE,"VOS";#N/A,#N/A,TRUE,"Warrington";#N/A,#N/A,TRUE,"Widnes"}</definedName>
    <definedName name="aetertryh" localSheetId="4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fafd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afd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af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Df" localSheetId="0" hidden="1">{#N/A,#N/A,FALSE,"혼합골재"}</definedName>
    <definedName name="aFDf" localSheetId="4" hidden="1">{#N/A,#N/A,FALSE,"혼합골재"}</definedName>
    <definedName name="aFDf" hidden="1">{#N/A,#N/A,FALSE,"혼합골재"}</definedName>
    <definedName name="afsdfsgdg" hidden="1">'[7]Rate Analysis'!#REF!</definedName>
    <definedName name="agf" localSheetId="0" hidden="1">{#N/A,#N/A,FALSE,"CAM-G7";#N/A,#N/A,FALSE,"SPL";#N/A,#N/A,FALSE,"butt-in G7";#N/A,#N/A,FALSE,"dia-in G7";#N/A,#N/A,FALSE,"추가-STA G7"}</definedName>
    <definedName name="agf" localSheetId="4" hidden="1">{#N/A,#N/A,FALSE,"CAM-G7";#N/A,#N/A,FALSE,"SPL";#N/A,#N/A,FALSE,"butt-in G7";#N/A,#N/A,FALSE,"dia-in G7";#N/A,#N/A,FALSE,"추가-STA G7"}</definedName>
    <definedName name="agf" hidden="1">{#N/A,#N/A,FALSE,"CAM-G7";#N/A,#N/A,FALSE,"SPL";#N/A,#N/A,FALSE,"butt-in G7";#N/A,#N/A,FALSE,"dia-in G7";#N/A,#N/A,FALSE,"추가-STA G7"}</definedName>
    <definedName name="AggregateBaseCourse">#REF!</definedName>
    <definedName name="agjhsafg" localSheetId="0" hidden="1">[6]FitOutConfCentre!#REF!</definedName>
    <definedName name="agjhsafg" hidden="1">[6]FitOutConfCentre!#REF!</definedName>
    <definedName name="ah" hidden="1">#REF!</definedName>
    <definedName name="AHUFan" hidden="1">#REF!</definedName>
    <definedName name="AK_197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suwedi1" hidden="1">#REF!</definedName>
    <definedName name="ANGELS" hidden="1">"43801OV5TU06SFST10NP6ANKB"</definedName>
    <definedName name="anscount" hidden="1">1</definedName>
    <definedName name="anuj10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ything" hidden="1">#REF!</definedName>
    <definedName name="Appd1" localSheetId="0" hidden="1">{#N/A,#N/A,FALSE,"MARCH"}</definedName>
    <definedName name="Appd1" localSheetId="4" hidden="1">{#N/A,#N/A,FALSE,"MARCH"}</definedName>
    <definedName name="Appd1" hidden="1">{#N/A,#N/A,FALSE,"MARCH"}</definedName>
    <definedName name="appraisal" localSheetId="0" hidden="1">{#N/A,#N/A,TRUE,"Cover";#N/A,#N/A,TRUE,"Conts";#N/A,#N/A,TRUE,"VOS";#N/A,#N/A,TRUE,"Warrington";#N/A,#N/A,TRUE,"Widnes"}</definedName>
    <definedName name="appraisal" localSheetId="4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QE" localSheetId="4" hidden="1">{"'장비'!$A$3:$M$12"}</definedName>
    <definedName name="AQE" hidden="1">{"'장비'!$A$3:$M$12"}</definedName>
    <definedName name="aquatic" localSheetId="4" hidden="1">{"'Break down'!$A$4"}</definedName>
    <definedName name="aquatic" hidden="1">{"'Break down'!$A$4"}</definedName>
    <definedName name="aquatic1" localSheetId="4" hidden="1">{"'Break down'!$A$4"}</definedName>
    <definedName name="aquatic1" hidden="1">{"'Break down'!$A$4"}</definedName>
    <definedName name="as" localSheetId="0" hidden="1">{"Outflow 1",#N/A,FALSE,"Outflows-Inflows";"Outflow 2",#N/A,FALSE,"Outflows-Inflows";"Inflow 1",#N/A,FALSE,"Outflows-Inflows";"Inflow 2",#N/A,FALSE,"Outflows-Inflows"}</definedName>
    <definedName name="as" localSheetId="4" hidden="1">{"Outflow 1",#N/A,FALSE,"Outflows-Inflows";"Outflow 2",#N/A,FALSE,"Outflows-Inflows";"Inflow 1",#N/A,FALSE,"Outflows-Inflows";"Inflow 2",#N/A,FALSE,"Outflows-Inflows"}</definedName>
    <definedName name="as" hidden="1">{"Outflow 1",#N/A,FALSE,"Outflows-Inflows";"Outflow 2",#N/A,FALSE,"Outflows-Inflows";"Inflow 1",#N/A,FALSE,"Outflows-Inflows";"Inflow 2",#N/A,FALSE,"Outflows-Inflows"}</definedName>
    <definedName name="AS2DocOpenMode" hidden="1">"AS2DocumentEdit"</definedName>
    <definedName name="AS2HasNoAutoHeaderFooter" hidden="1">" "</definedName>
    <definedName name="asa" hidden="1">[21]FitOutConfCentre!#REF!</definedName>
    <definedName name="asadad" localSheetId="0" hidden="1">{#N/A,#N/A,TRUE,"Cover";#N/A,#N/A,TRUE,"Conts";#N/A,#N/A,TRUE,"VOS";#N/A,#N/A,TRUE,"Warrington";#N/A,#N/A,TRUE,"Widnes"}</definedName>
    <definedName name="asadad" localSheetId="4" hidden="1">{#N/A,#N/A,TRUE,"Cover";#N/A,#N/A,TRUE,"Conts";#N/A,#N/A,TRUE,"VOS";#N/A,#N/A,TRUE,"Warrington";#N/A,#N/A,TRUE,"Widnes"}</definedName>
    <definedName name="asadad" hidden="1">{#N/A,#N/A,TRUE,"Cover";#N/A,#N/A,TRUE,"Conts";#N/A,#N/A,TRUE,"VOS";#N/A,#N/A,TRUE,"Warrington";#N/A,#N/A,TRUE,"Widnes"}</definedName>
    <definedName name="asas" hidden="1">[30]INPUT!#REF!</definedName>
    <definedName name="asd" hidden="1">#REF!</definedName>
    <definedName name="asdAS" hidden="1">#REF!</definedName>
    <definedName name="asdfas" localSheetId="0" hidden="1">{"print 1.6",#N/A,FALSE,"Sheet1";"print 2.6",#N/A,FALSE,"Sheet1";"print 3.6",#N/A,FALSE,"Sheet1";"print 4.6",#N/A,FALSE,"Sheet1";"print 5.6",#N/A,FALSE,"Sheet1";"print 6.6",#N/A,FALSE,"Sheet1"}</definedName>
    <definedName name="asdfas" localSheetId="4" hidden="1">{"print 1.6",#N/A,FALSE,"Sheet1";"print 2.6",#N/A,FALSE,"Sheet1";"print 3.6",#N/A,FALSE,"Sheet1";"print 4.6",#N/A,FALSE,"Sheet1";"print 5.6",#N/A,FALSE,"Sheet1";"print 6.6",#N/A,FALSE,"Sheet1"}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localSheetId="0" hidden="1">{"print 1.6",#N/A,FALSE,"Sheet1";"print 2.6",#N/A,FALSE,"Sheet1";"print 3.6",#N/A,FALSE,"Sheet1";"print 4.6",#N/A,FALSE,"Sheet1";"print 5.6",#N/A,FALSE,"Sheet1";"print 6.6",#N/A,FALSE,"Sheet1"}</definedName>
    <definedName name="asdfasaa" localSheetId="4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localSheetId="0" hidden="1">{"rtn",#N/A,FALSE,"RTN";"tables",#N/A,FALSE,"RTN";"cf",#N/A,FALSE,"CF";"stats",#N/A,FALSE,"Stats";"prop",#N/A,FALSE,"Prop"}</definedName>
    <definedName name="asdfasdf" localSheetId="4" hidden="1">{"rtn",#N/A,FALSE,"RTN";"tables",#N/A,FALSE,"RTN";"cf",#N/A,FALSE,"CF";"stats",#N/A,FALSE,"Stats";"prop",#N/A,FALSE,"Prop"}</definedName>
    <definedName name="asdfasdf" hidden="1">{"rtn",#N/A,FALSE,"RTN";"tables",#N/A,FALSE,"RTN";"cf",#N/A,FALSE,"CF";"stats",#N/A,FALSE,"Stats";"prop",#N/A,FALSE,"Prop"}</definedName>
    <definedName name="asdfg" localSheetId="0" hidden="1">{"rtn",#N/A,FALSE,"RTN";"tables",#N/A,FALSE,"RTN";"cf",#N/A,FALSE,"CF";"stats",#N/A,FALSE,"Stats";"prop",#N/A,FALSE,"Prop"}</definedName>
    <definedName name="asdfg" localSheetId="4" hidden="1">{"rtn",#N/A,FALSE,"RTN";"tables",#N/A,FALSE,"RTN";"cf",#N/A,FALSE,"CF";"stats",#N/A,FALSE,"Stats";"prop",#N/A,FALSE,"Prop"}</definedName>
    <definedName name="asdfg" hidden="1">{"rtn",#N/A,FALSE,"RTN";"tables",#N/A,FALSE,"RTN";"cf",#N/A,FALSE,"CF";"stats",#N/A,FALSE,"Stats";"prop",#N/A,FALSE,"Prop"}</definedName>
    <definedName name="asfag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GC" localSheetId="0" hidden="1">#REF!</definedName>
    <definedName name="ASGC" hidden="1">#REF!</definedName>
    <definedName name="asgseg" localSheetId="0" hidden="1">{#N/A,#N/A,TRUE,"Cover";#N/A,#N/A,TRUE,"Conts";#N/A,#N/A,TRUE,"VOS";#N/A,#N/A,TRUE,"Warrington";#N/A,#N/A,TRUE,"Widnes"}</definedName>
    <definedName name="asgseg" localSheetId="4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phalticBaseCourse">#REF!</definedName>
    <definedName name="asrasnrjutu" localSheetId="0" hidden="1">{#N/A,#N/A,TRUE,"Cover";#N/A,#N/A,TRUE,"Conts";#N/A,#N/A,TRUE,"VOS";#N/A,#N/A,TRUE,"Warrington";#N/A,#N/A,TRUE,"Widnes"}</definedName>
    <definedName name="asrasnrjutu" localSheetId="4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" localSheetId="0" hidden="1">{"print 1.6",#N/A,FALSE,"Sheet1";"print 2.6",#N/A,FALSE,"Sheet1";"print 3.6",#N/A,FALSE,"Sheet1";"print 4.6",#N/A,FALSE,"Sheet1";"print 5.6",#N/A,FALSE,"Sheet1";"print 6.6",#N/A,FALSE,"Sheet1"}</definedName>
    <definedName name="ass" localSheetId="4" hidden="1">{"print 1.6",#N/A,FALSE,"Sheet1";"print 2.6",#N/A,FALSE,"Sheet1";"print 3.6",#N/A,FALSE,"Sheet1";"print 4.6",#N/A,FALSE,"Sheet1";"print 5.6",#N/A,FALSE,"Sheet1";"print 6.6",#N/A,FALSE,"Sheet1"}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A" localSheetId="0" hidden="1">{#N/A,#N/A,TRUE,"Cover";#N/A,#N/A,TRUE,"Conts";#N/A,#N/A,TRUE,"VOS";#N/A,#N/A,TRUE,"Warrington";#N/A,#N/A,TRUE,"Widnes"}</definedName>
    <definedName name="ASSA" localSheetId="4" hidden="1">{#N/A,#N/A,TRUE,"Cover";#N/A,#N/A,TRUE,"Conts";#N/A,#N/A,TRUE,"VOS";#N/A,#N/A,TRUE,"Warrington";#N/A,#N/A,TRUE,"Widnes"}</definedName>
    <definedName name="ASSA" hidden="1">{#N/A,#N/A,TRUE,"Cover";#N/A,#N/A,TRUE,"Conts";#N/A,#N/A,TRUE,"VOS";#N/A,#N/A,TRUE,"Warrington";#N/A,#N/A,TRUE,"Widnes"}</definedName>
    <definedName name="asss" localSheetId="0" hidden="1">{"rtn",#N/A,FALSE,"RTN";"tables",#N/A,FALSE,"RTN";"cf",#N/A,FALSE,"CF";"stats",#N/A,FALSE,"Stats";"prop",#N/A,FALSE,"Prop"}</definedName>
    <definedName name="asss" localSheetId="4" hidden="1">{"rtn",#N/A,FALSE,"RTN";"tables",#N/A,FALSE,"RTN";"cf",#N/A,FALSE,"CF";"stats",#N/A,FALSE,"Stats";"prop",#N/A,FALSE,"Prop"}</definedName>
    <definedName name="asss" hidden="1">{"rtn",#N/A,FALSE,"RTN";"tables",#N/A,FALSE,"RTN";"cf",#N/A,FALSE,"CF";"stats",#N/A,FALSE,"Stats";"prop",#N/A,FALSE,"Prop"}</definedName>
    <definedName name="ASSUMPTION" hidden="1">"43801OV5TU06SFST10NP6ANKB"</definedName>
    <definedName name="awt" localSheetId="0" hidden="1">{#N/A,#N/A,TRUE,"Cover";#N/A,#N/A,TRUE,"Conts";#N/A,#N/A,TRUE,"VOS";#N/A,#N/A,TRUE,"Warrington";#N/A,#N/A,TRUE,"Widnes"}</definedName>
    <definedName name="awt" localSheetId="4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yawghh" localSheetId="0" hidden="1">{#N/A,#N/A,TRUE,"Cover";#N/A,#N/A,TRUE,"Conts";#N/A,#N/A,TRUE,"VOS";#N/A,#N/A,TRUE,"Warrington";#N/A,#N/A,TRUE,"Widnes"}</definedName>
    <definedName name="awyawghh" localSheetId="4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b" localSheetId="0" hidden="1">{#N/A,#N/A,FALSE,"MARCH"}</definedName>
    <definedName name="back1" localSheetId="4" hidden="1">{#N/A,#N/A,TRUE,"Cover";#N/A,#N/A,TRUE,"Conts";#N/A,#N/A,TRUE,"VOS";#N/A,#N/A,TRUE,"Warrington";#N/A,#N/A,TRUE,"Widnes"}</definedName>
    <definedName name="back1" hidden="1">{#N/A,#N/A,TRUE,"Cover";#N/A,#N/A,TRUE,"Conts";#N/A,#N/A,TRUE,"VOS";#N/A,#N/A,TRUE,"Warrington";#N/A,#N/A,TRUE,"Widnes"}</definedName>
    <definedName name="BadLink" hidden="1">#REF!</definedName>
    <definedName name="bagheri">#REF!</definedName>
    <definedName name="bbb" localSheetId="0" hidden="1">{#N/A,#N/A,FALSE,"ExitStratigy"}</definedName>
    <definedName name="bbb" localSheetId="4" hidden="1">{#N/A,#N/A,FALSE,"ExitStratigy"}</definedName>
    <definedName name="bbb" hidden="1">{#N/A,#N/A,FALSE,"ExitStratigy"}</definedName>
    <definedName name="bbbbbbbbbb" hidden="1">#REF!</definedName>
    <definedName name="BD" hidden="1">[31]analysis!#REF!</definedName>
    <definedName name="BDEF" localSheetId="0" hidden="1">{#N/A,#N/A,FALSE,"CAM-G7";#N/A,#N/A,FALSE,"SPL";#N/A,#N/A,FALSE,"butt-in G7";#N/A,#N/A,FALSE,"dia-in G7";#N/A,#N/A,FALSE,"추가-STA G7"}</definedName>
    <definedName name="BDEF" localSheetId="4" hidden="1">{#N/A,#N/A,FALSE,"CAM-G7";#N/A,#N/A,FALSE,"SPL";#N/A,#N/A,FALSE,"butt-in G7";#N/A,#N/A,FALSE,"dia-in G7";#N/A,#N/A,FALSE,"추가-STA G7"}</definedName>
    <definedName name="BDEF" hidden="1">{#N/A,#N/A,FALSE,"CAM-G7";#N/A,#N/A,FALSE,"SPL";#N/A,#N/A,FALSE,"butt-in G7";#N/A,#N/A,FALSE,"dia-in G7";#N/A,#N/A,FALSE,"추가-STA G7"}</definedName>
    <definedName name="BE" hidden="1">[31]analysis!#REF!</definedName>
    <definedName name="BG" localSheetId="0" hidden="1">[31]analysis!#REF!</definedName>
    <definedName name="BG" hidden="1">[31]analysis!#REF!</definedName>
    <definedName name="bg_charge">[32]Sheet9!$I$58</definedName>
    <definedName name="BGG" localSheetId="0" hidden="1">'[8]입찰내역 발주처 양식'!#REF!</definedName>
    <definedName name="BGG" hidden="1">'[8]입찰내역 발주처 양식'!#REF!</definedName>
    <definedName name="BH" hidden="1">[31]analysis!#REF!</definedName>
    <definedName name="bhb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b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ushan" localSheetId="4" hidden="1">{#N/A,#N/A,FALSE,"VCR"}</definedName>
    <definedName name="bhushan" hidden="1">{#N/A,#N/A,FALSE,"VCR"}</definedName>
    <definedName name="biiiiiiiii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tumen">#REF!</definedName>
    <definedName name="BJ" localSheetId="0" hidden="1">[31]analysis!#REF!</definedName>
    <definedName name="BJ" hidden="1">[31]analysis!#REF!</definedName>
    <definedName name="bj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h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bh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bh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bh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J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J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J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o_num">[32]Sheet9!$C$17</definedName>
    <definedName name="book5" localSheetId="0" hidden="1">{"REBAR",#N/A,FALSE,"Sheet1";"CONCRETE",#N/A,FALSE,"Sheet1"}</definedName>
    <definedName name="book5" localSheetId="4" hidden="1">{"REBAR",#N/A,FALSE,"Sheet1";"CONCRETE",#N/A,FALSE,"Sheet1"}</definedName>
    <definedName name="book5" hidden="1">{"REBAR",#N/A,FALSE,"Sheet1";"CONCRETE",#N/A,FALSE,"Sheet1"}</definedName>
    <definedName name="boop" localSheetId="4" hidden="1">{"'Break down'!$A$4"}</definedName>
    <definedName name="boop" hidden="1">{"'Break down'!$A$4"}</definedName>
    <definedName name="boy" localSheetId="0" hidden="1">{"AnnualRentRoll",#N/A,FALSE,"RentRoll"}</definedName>
    <definedName name="boy" localSheetId="4" hidden="1">{"AnnualRentRoll",#N/A,FALSE,"RentRoll"}</definedName>
    <definedName name="boy" hidden="1">{"AnnualRentRoll",#N/A,FALSE,"RentRoll"}</definedName>
    <definedName name="BS" localSheetId="0" hidden="1">{#N/A,#N/A,FALSE,"CAM-G7";#N/A,#N/A,FALSE,"SPL";#N/A,#N/A,FALSE,"butt-in G7";#N/A,#N/A,FALSE,"dia-in G7";#N/A,#N/A,FALSE,"추가-STA G7"}</definedName>
    <definedName name="BS" localSheetId="4" hidden="1">{#N/A,#N/A,FALSE,"CAM-G7";#N/A,#N/A,FALSE,"SPL";#N/A,#N/A,FALSE,"butt-in G7";#N/A,#N/A,FALSE,"dia-in G7";#N/A,#N/A,FALSE,"추가-STA G7"}</definedName>
    <definedName name="BS" hidden="1">{#N/A,#N/A,FALSE,"CAM-G7";#N/A,#N/A,FALSE,"SPL";#N/A,#N/A,FALSE,"butt-in G7";#N/A,#N/A,FALSE,"dia-in G7";#N/A,#N/A,FALSE,"추가-STA G7"}</definedName>
    <definedName name="BSDF" localSheetId="0" hidden="1">{#N/A,#N/A,FALSE,"CAM-G7";#N/A,#N/A,FALSE,"SPL";#N/A,#N/A,FALSE,"butt-in G7";#N/A,#N/A,FALSE,"dia-in G7";#N/A,#N/A,FALSE,"추가-STA G7"}</definedName>
    <definedName name="BSDF" localSheetId="4" hidden="1">{#N/A,#N/A,FALSE,"CAM-G7";#N/A,#N/A,FALSE,"SPL";#N/A,#N/A,FALSE,"butt-in G7";#N/A,#N/A,FALSE,"dia-in G7";#N/A,#N/A,FALSE,"추가-STA G7"}</definedName>
    <definedName name="BSDF" hidden="1">{#N/A,#N/A,FALSE,"CAM-G7";#N/A,#N/A,FALSE,"SPL";#N/A,#N/A,FALSE,"butt-in G7";#N/A,#N/A,FALSE,"dia-in G7";#N/A,#N/A,FALSE,"추가-STA G7"}</definedName>
    <definedName name="bskbsdgbsa" hidden="1">#REF!</definedName>
    <definedName name="BU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U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U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VGFDBGF" hidden="1">[6]FitOutConfCentre!#REF!</definedName>
    <definedName name="B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ncel" hidden="1">[6]FitOutConfCentre!#REF!</definedName>
    <definedName name="CARL" localSheetId="4" hidden="1">{#N/A,#N/A,FALSE,"CCTV"}</definedName>
    <definedName name="CARL" hidden="1">{#N/A,#N/A,FALSE,"CCTV"}</definedName>
    <definedName name="CARL1" localSheetId="4" hidden="1">{#N/A,#N/A,FALSE,"CCTV"}</definedName>
    <definedName name="CARL1" hidden="1">{#N/A,#N/A,FALSE,"CCTV"}</definedName>
    <definedName name="CARL2" localSheetId="4" hidden="1">{#N/A,#N/A,FALSE,"CCTV"}</definedName>
    <definedName name="CARL2" hidden="1">{#N/A,#N/A,FALSE,"CCTV"}</definedName>
    <definedName name="cashfl" localSheetId="0" hidden="1">{#N/A,#N/A,TRUE,"Cover";#N/A,#N/A,TRUE,"Conts";#N/A,#N/A,TRUE,"VOS";#N/A,#N/A,TRUE,"Warrington";#N/A,#N/A,TRUE,"Widnes"}</definedName>
    <definedName name="cashfl" localSheetId="4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ing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t_Alum" localSheetId="0" hidden="1">{"'Break down'!$A$4"}</definedName>
    <definedName name="Cast_Alum" localSheetId="4" hidden="1">{"'Break down'!$A$4"}</definedName>
    <definedName name="Cast_Alum" hidden="1">{"'Break down'!$A$4"}</definedName>
    <definedName name="cat" localSheetId="3">[33]!Erstellen_Leerform_AKABAM</definedName>
    <definedName name="cat">[33]!Erstellen_Leerform_AKABAM</definedName>
    <definedName name="CatEyes">#REF!</definedName>
    <definedName name="CB_VST" localSheetId="0" hidden="1">{#N/A,#N/A,FALSE,"CAM-G7";#N/A,#N/A,FALSE,"SPL";#N/A,#N/A,FALSE,"butt-in G7";#N/A,#N/A,FALSE,"dia-in G7";#N/A,#N/A,FALSE,"추가-STA G7"}</definedName>
    <definedName name="CB_VST" localSheetId="4" hidden="1">{#N/A,#N/A,FALSE,"CAM-G7";#N/A,#N/A,FALSE,"SPL";#N/A,#N/A,FALSE,"butt-in G7";#N/A,#N/A,FALSE,"dia-in G7";#N/A,#N/A,FALSE,"추가-STA G7"}</definedName>
    <definedName name="CB_VST" hidden="1">{#N/A,#N/A,FALSE,"CAM-G7";#N/A,#N/A,FALSE,"SPL";#N/A,#N/A,FALSE,"butt-in G7";#N/A,#N/A,FALSE,"dia-in G7";#N/A,#N/A,FALSE,"추가-STA G7"}</definedName>
    <definedName name="CBWorkbookPriority" hidden="1">-1289300559</definedName>
    <definedName name="ccc" localSheetId="0" hidden="1">{#N/A,#N/A,FALSE,"LoanAssumptions"}</definedName>
    <definedName name="ccc" localSheetId="4" hidden="1">{#N/A,#N/A,FALSE,"LoanAssumptions"}</definedName>
    <definedName name="ccc" hidden="1">{#N/A,#N/A,FALSE,"LoanAssumptions"}</definedName>
    <definedName name="cccc" localSheetId="0" hidden="1">{#N/A,#N/A,FALSE,"估價單  (3)"}</definedName>
    <definedName name="cccc" localSheetId="4" hidden="1">{#N/A,#N/A,FALSE,"估價單  (3)"}</definedName>
    <definedName name="cccc" hidden="1">{#N/A,#N/A,FALSE,"估價單  (3)"}</definedName>
    <definedName name="cccccc" hidden="1">#REF!</definedName>
    <definedName name="CCR" localSheetId="0" hidden="1">{#N/A,#N/A,TRUE,"Cover";#N/A,#N/A,TRUE,"Conts";#N/A,#N/A,TRUE,"VOS";#N/A,#N/A,TRUE,"Warrington";#N/A,#N/A,TRUE,"Widnes"}</definedName>
    <definedName name="CCR" localSheetId="4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ment000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rt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S" localSheetId="0" hidden="1">{#N/A,#N/A,TRUE,"Cover";#N/A,#N/A,TRUE,"Conts";#N/A,#N/A,TRUE,"VOS";#N/A,#N/A,TRUE,"Warrington";#N/A,#N/A,TRUE,"Widnes"}</definedName>
    <definedName name="CFS" localSheetId="4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hl" localSheetId="4" hidden="1">{#N/A,#N/A,TRUE,"Basic";#N/A,#N/A,TRUE,"EXT-TABLE";#N/A,#N/A,TRUE,"STEEL";#N/A,#N/A,TRUE,"INT-Table";#N/A,#N/A,TRUE,"STEEL";#N/A,#N/A,TRUE,"Door"}</definedName>
    <definedName name="chl" hidden="1">{#N/A,#N/A,TRUE,"Basic";#N/A,#N/A,TRUE,"EXT-TABLE";#N/A,#N/A,TRUE,"STEEL";#N/A,#N/A,TRUE,"INT-Table";#N/A,#N/A,TRUE,"STEEL";#N/A,#N/A,TRUE,"Door"}</definedName>
    <definedName name="civi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learingAndGrubbing">#REF!</definedName>
    <definedName name="cmt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ode" hidden="1">#REF!</definedName>
    <definedName name="CON" localSheetId="0" hidden="1">{#N/A,#N/A,TRUE,"Cover";#N/A,#N/A,TRUE,"Conts";#N/A,#N/A,TRUE,"VOS";#N/A,#N/A,TRUE,"Warrington";#N/A,#N/A,TRUE,"Widnes"}</definedName>
    <definedName name="CON" localSheetId="4" hidden="1">{#N/A,#N/A,TRUE,"Cover";#N/A,#N/A,TRUE,"Conts";#N/A,#N/A,TRUE,"VOS";#N/A,#N/A,TRUE,"Warrington";#N/A,#N/A,TRUE,"Widnes"}</definedName>
    <definedName name="CON" hidden="1">{#N/A,#N/A,TRUE,"Cover";#N/A,#N/A,TRUE,"Conts";#N/A,#N/A,TRUE,"VOS";#N/A,#N/A,TRUE,"Warrington";#N/A,#N/A,TRUE,"Widnes"}</definedName>
    <definedName name="CONCOURSE" localSheetId="0" hidden="1">{#N/A,#N/A,TRUE,"Cover";#N/A,#N/A,TRUE,"Conts";#N/A,#N/A,TRUE,"VOS";#N/A,#N/A,TRUE,"Warrington";#N/A,#N/A,TRUE,"Widnes"}</definedName>
    <definedName name="CONCOURSE" localSheetId="4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creteClassA">#REF!</definedName>
    <definedName name="ConcreteClassB">#REF!</definedName>
    <definedName name="contents">#REF!</definedName>
    <definedName name="Contr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2" localSheetId="4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pf" localSheetId="4" hidden="1">{#N/A,#N/A,TRUE,"Basic";#N/A,#N/A,TRUE,"EXT-TABLE";#N/A,#N/A,TRUE,"STEEL";#N/A,#N/A,TRUE,"INT-Table";#N/A,#N/A,TRUE,"STEEL";#N/A,#N/A,TRUE,"Door"}</definedName>
    <definedName name="cpf" hidden="1">{#N/A,#N/A,TRUE,"Basic";#N/A,#N/A,TRUE,"EXT-TABLE";#N/A,#N/A,TRUE,"STEEL";#N/A,#N/A,TRUE,"INT-Table";#N/A,#N/A,TRUE,"STEEL";#N/A,#N/A,TRUE,"Door"}</definedName>
    <definedName name="crsr" hidden="1">[31]analysis!#REF!</definedName>
    <definedName name="crsr1" hidden="1">[31]analysis!#REF!</definedName>
    <definedName name="crsr2" hidden="1">[31]analysis!#REF!</definedName>
    <definedName name="crsr3" hidden="1">[31]analysis!#REF!</definedName>
    <definedName name="CSDCSDSAS" hidden="1">#REF!</definedName>
    <definedName name="ct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umulativeFinancialProgress">#REF!</definedName>
    <definedName name="CumulativePercentCompletion">#REF!</definedName>
    <definedName name="cvdvbdffgdfgd" hidden="1">#REF!</definedName>
    <definedName name="cvxzcbvdxdxbvf" hidden="1">#REF!</definedName>
    <definedName name="cxvcxzcvz" hidden="1">#REF!</definedName>
    <definedName name="d_jp" localSheetId="4" hidden="1">{"'Sheet1'!$A$4386:$N$4591"}</definedName>
    <definedName name="d_jp" hidden="1">{"'Sheet1'!$A$4386:$N$4591"}</definedName>
    <definedName name="Dad" localSheetId="0" hidden="1">{#N/A,#N/A,FALSE,"MARCH"}</definedName>
    <definedName name="Dad" localSheetId="4" hidden="1">{#N/A,#N/A,FALSE,"MARCH"}</definedName>
    <definedName name="Dad" hidden="1">{#N/A,#N/A,FALSE,"MARCH"}</definedName>
    <definedName name="dada" localSheetId="0" hidden="1">{#N/A,#N/A,TRUE,"Cover";#N/A,#N/A,TRUE,"Conts";#N/A,#N/A,TRUE,"VOS";#N/A,#N/A,TRUE,"Warrington";#N/A,#N/A,TRUE,"Widnes"}</definedName>
    <definedName name="dada" localSheetId="4" hidden="1">{#N/A,#N/A,TRUE,"Cover";#N/A,#N/A,TRUE,"Conts";#N/A,#N/A,TRUE,"VOS";#N/A,#N/A,TRUE,"Warrington";#N/A,#N/A,TRUE,"Widnes"}</definedName>
    <definedName name="dada" hidden="1">{#N/A,#N/A,TRUE,"Cover";#N/A,#N/A,TRUE,"Conts";#N/A,#N/A,TRUE,"VOS";#N/A,#N/A,TRUE,"Warrington";#N/A,#N/A,TRUE,"Widnes"}</definedName>
    <definedName name="DAdsaD" hidden="1">'[1]Rate Analysis'!#REF!</definedName>
    <definedName name="daniel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niel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niel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sd" localSheetId="4" hidden="1">{"'Bill No. 7'!$A$1:$G$32"}</definedName>
    <definedName name="dasd" hidden="1">{"'Bill No. 7'!$A$1:$G$32"}</definedName>
    <definedName name="data1" hidden="1">#REF!</definedName>
    <definedName name="data2" hidden="1">#REF!</definedName>
    <definedName name="data3" hidden="1">#REF!</definedName>
    <definedName name="Daywork1" localSheetId="0" hidden="1">{#N/A,#N/A,FALSE,"MARCH"}</definedName>
    <definedName name="Daywork1" localSheetId="4" hidden="1">{#N/A,#N/A,FALSE,"MARCH"}</definedName>
    <definedName name="Daywork1" hidden="1">{#N/A,#N/A,FALSE,"MARCH"}</definedName>
    <definedName name="dcebmtfggj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ebmtfggj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ebmtfggj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vdfdsfds" hidden="1">#REF!</definedName>
    <definedName name="ddd" localSheetId="0" hidden="1">{"MonthlyRentRoll",#N/A,FALSE,"RentRoll"}</definedName>
    <definedName name="ddd" localSheetId="4" hidden="1">{"MonthlyRentRoll",#N/A,FALSE,"RentRoll"}</definedName>
    <definedName name="ddd" hidden="1">{"MonthlyRentRoll",#N/A,FALSE,"RentRoll"}</definedName>
    <definedName name="ddddd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ddddddd" localSheetId="4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dddddddddddddd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ddddddddddddddddddddddd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ddddddddddddddddddddddd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gfhghgfhjgf" hidden="1">#REF!</definedName>
    <definedName name="dddt" localSheetId="0" hidden="1">{"'Break down'!$A$4"}</definedName>
    <definedName name="dddt" localSheetId="4" hidden="1">{"'Break down'!$A$4"}</definedName>
    <definedName name="dddt" hidden="1">{"'Break down'!$A$4"}</definedName>
    <definedName name="DDFEWFFW" hidden="1">'[2]Rate Analysis'!#REF!</definedName>
    <definedName name="ddgdghbfgdxf" hidden="1">#REF!</definedName>
    <definedName name="ddlhxch" hidden="1">#REF!</definedName>
    <definedName name="ddsrsafsa" hidden="1">#REF!</definedName>
    <definedName name="DEC_19" localSheetId="0" hidden="1">{#N/A,#N/A,TRUE,"arnitower";#N/A,#N/A,TRUE,"arnigarage "}</definedName>
    <definedName name="DEC_19" localSheetId="4" hidden="1">{#N/A,#N/A,TRUE,"arnitower";#N/A,#N/A,TRUE,"arnigarage "}</definedName>
    <definedName name="DEC_19" hidden="1">{#N/A,#N/A,TRUE,"arnitower";#N/A,#N/A,TRUE,"arnigarage "}</definedName>
    <definedName name="dec_25" localSheetId="0" hidden="1">{#N/A,#N/A,TRUE,"arnitower";#N/A,#N/A,TRUE,"arnigarage "}</definedName>
    <definedName name="dec_25" localSheetId="4" hidden="1">{#N/A,#N/A,TRUE,"arnitower";#N/A,#N/A,TRUE,"arnigarage "}</definedName>
    <definedName name="dec_25" hidden="1">{#N/A,#N/A,TRUE,"arnitower";#N/A,#N/A,TRUE,"arnigarage "}</definedName>
    <definedName name="Deepak" localSheetId="4" hidden="1">{#N/A,#N/A,FALSE,"VCR"}</definedName>
    <definedName name="Deepak" hidden="1">{#N/A,#N/A,FALSE,"VCR"}</definedName>
    <definedName name="DELG2" hidden="1">#REF!</definedName>
    <definedName name="DELG3" hidden="1">#REF!</definedName>
    <definedName name="Delshan" localSheetId="0" hidden="1">{#N/A,#N/A,FALSE,"VCR"}</definedName>
    <definedName name="Delshan" localSheetId="4" hidden="1">{#N/A,#N/A,FALSE,"VCR"}</definedName>
    <definedName name="Delshan" hidden="1">{#N/A,#N/A,FALSE,"VCR"}</definedName>
    <definedName name="depart" localSheetId="4" hidden="1">{"'Sheet1'!$A$4386:$N$4591"}</definedName>
    <definedName name="depart" hidden="1">{"'Sheet1'!$A$4386:$N$4591"}</definedName>
    <definedName name="Depereciation" localSheetId="4" hidden="1">{"'Furniture&amp; O.E'!$A$4:$D$27"}</definedName>
    <definedName name="Depereciation" hidden="1">{"'Furniture&amp; O.E'!$A$4:$D$27"}</definedName>
    <definedName name="dfdf" localSheetId="4" hidden="1">{#N/A,#N/A,FALSE,"MARCH"}</definedName>
    <definedName name="dfdf" hidden="1">{#N/A,#N/A,FALSE,"MARCH"}</definedName>
    <definedName name="dfdfd" hidden="1">#REF!</definedName>
    <definedName name="dfdfs" localSheetId="4" hidden="1">{"'Sheet1'!$A$4386:$N$4591"}</definedName>
    <definedName name="dfdfs" hidden="1">{"'Sheet1'!$A$4386:$N$4591"}</definedName>
    <definedName name="dfdsfestert" hidden="1">#REF!</definedName>
    <definedName name="dfdsfs" hidden="1">#REF!</definedName>
    <definedName name="dfdsgsaf" hidden="1">#REF!</definedName>
    <definedName name="dffddf" localSheetId="4" hidden="1">{"'Break down'!$A$4"}</definedName>
    <definedName name="dffddf" hidden="1">{"'Break down'!$A$4"}</definedName>
    <definedName name="df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f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d" localSheetId="4" hidden="1">{#N/A,#N/A,TRUE,"Cover";#N/A,#N/A,TRUE,"Conts";#N/A,#N/A,TRUE,"VOS";#N/A,#N/A,TRUE,"Warrington";#N/A,#N/A,TRUE,"Widnes"}</definedName>
    <definedName name="dfgd" hidden="1">{#N/A,#N/A,TRUE,"Cover";#N/A,#N/A,TRUE,"Conts";#N/A,#N/A,TRUE,"VOS";#N/A,#N/A,TRUE,"Warrington";#N/A,#N/A,TRUE,"Widnes"}</definedName>
    <definedName name="dfgdsfdfdasfgasdf" hidden="1">#REF!</definedName>
    <definedName name="dfgdsgfdgfdgdfgfd" hidden="1">#REF!</definedName>
    <definedName name="dfg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f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TAETETYER" localSheetId="0" hidden="1">{"'Break down'!$A$4"}</definedName>
    <definedName name="DFGTAETETYER" localSheetId="4" hidden="1">{"'Break down'!$A$4"}</definedName>
    <definedName name="DFGTAETETYER" hidden="1">{"'Break down'!$A$4"}</definedName>
    <definedName name="dfmlksfas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mlksfas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mlksfas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agd" localSheetId="4" hidden="1">{#N/A,#N/A,TRUE,"Basic";#N/A,#N/A,TRUE,"EXT-TABLE";#N/A,#N/A,TRUE,"STEEL";#N/A,#N/A,TRUE,"INT-Table";#N/A,#N/A,TRUE,"STEEL";#N/A,#N/A,TRUE,"Door"}</definedName>
    <definedName name="dgagd" hidden="1">{#N/A,#N/A,TRUE,"Basic";#N/A,#N/A,TRUE,"EXT-TABLE";#N/A,#N/A,TRUE,"STEEL";#N/A,#N/A,TRUE,"INT-Table";#N/A,#N/A,TRUE,"STEEL";#N/A,#N/A,TRUE,"Door"}</definedName>
    <definedName name="dgfd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gqwq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gqw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gqw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hkl" localSheetId="4" hidden="1">{"'Bill No. 7'!$A$1:$G$32"}</definedName>
    <definedName name="dghkl" hidden="1">{"'Bill No. 7'!$A$1:$G$32"}</definedName>
    <definedName name="DH" hidden="1">'[34]2002년12월'!$A$5:$A$36</definedName>
    <definedName name="dhdfh" localSheetId="0" hidden="1">{#N/A,#N/A,FALSE,"물량산출"}</definedName>
    <definedName name="dhdfh" localSheetId="4" hidden="1">{#N/A,#N/A,FALSE,"물량산출"}</definedName>
    <definedName name="dhdfh" hidden="1">{#N/A,#N/A,FALSE,"물량산출"}</definedName>
    <definedName name="dhdghh" localSheetId="0" hidden="1">{#N/A,#N/A,FALSE,"포장2"}</definedName>
    <definedName name="dhdghh" localSheetId="4" hidden="1">{#N/A,#N/A,FALSE,"포장2"}</definedName>
    <definedName name="dhdghh" hidden="1">{#N/A,#N/A,FALSE,"포장2"}</definedName>
    <definedName name="dhdhfh" localSheetId="0" hidden="1">{#N/A,#N/A,FALSE,"물량산출"}</definedName>
    <definedName name="dhdhfh" localSheetId="4" hidden="1">{#N/A,#N/A,FALSE,"물량산출"}</definedName>
    <definedName name="dhdhfh" hidden="1">{#N/A,#N/A,FALSE,"물량산출"}</definedName>
    <definedName name="dhdhg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g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fdh" localSheetId="0" hidden="1">{#N/A,#N/A,FALSE,"운반시간"}</definedName>
    <definedName name="dhfdh" localSheetId="4" hidden="1">{#N/A,#N/A,FALSE,"운반시간"}</definedName>
    <definedName name="dhfdh" hidden="1">{#N/A,#N/A,FALSE,"운반시간"}</definedName>
    <definedName name="dhg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hdh" localSheetId="0" hidden="1">{#N/A,#N/A,FALSE,"갑지";#N/A,#N/A,FALSE,"개요";#N/A,#N/A,FALSE,"비목별";#N/A,#N/A,FALSE,"건물별";#N/A,#N/A,FALSE,"기구표";#N/A,#N/A,FALSE,"직원투입"}</definedName>
    <definedName name="dhghdh" localSheetId="4" hidden="1">{#N/A,#N/A,FALSE,"갑지";#N/A,#N/A,FALSE,"개요";#N/A,#N/A,FALSE,"비목별";#N/A,#N/A,FALSE,"건물별";#N/A,#N/A,FALSE,"기구표";#N/A,#N/A,FALSE,"직원투입"}</definedName>
    <definedName name="dhghdh" hidden="1">{#N/A,#N/A,FALSE,"갑지";#N/A,#N/A,FALSE,"개요";#N/A,#N/A,FALSE,"비목별";#N/A,#N/A,FALSE,"건물별";#N/A,#N/A,FALSE,"기구표";#N/A,#N/A,FALSE,"직원투입"}</definedName>
    <definedName name="dhghjhg" localSheetId="0" hidden="1">{#N/A,#N/A,FALSE,"물량산출"}</definedName>
    <definedName name="dhghjhg" localSheetId="4" hidden="1">{#N/A,#N/A,FALSE,"물량산출"}</definedName>
    <definedName name="dhghjhg" hidden="1">{#N/A,#N/A,FALSE,"물량산출"}</definedName>
    <definedName name="dhh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h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TML" localSheetId="4" hidden="1">{"'Sheet1'!$A$4386:$N$4591"}</definedName>
    <definedName name="DHTML" hidden="1">{"'Sheet1'!$A$4386:$N$4591"}</definedName>
    <definedName name="DIGN" localSheetId="4" hidden="1">{#N/A,#N/A,TRUE,"Basic";#N/A,#N/A,TRUE,"EXT-TABLE";#N/A,#N/A,TRUE,"STEEL";#N/A,#N/A,TRUE,"INT-Table";#N/A,#N/A,TRUE,"STEEL";#N/A,#N/A,TRUE,"Door"}</definedName>
    <definedName name="DIGN" hidden="1">{#N/A,#N/A,TRUE,"Basic";#N/A,#N/A,TRUE,"EXT-TABLE";#N/A,#N/A,TRUE,"STEEL";#N/A,#N/A,TRUE,"INT-Table";#N/A,#N/A,TRUE,"STEEL";#N/A,#N/A,TRUE,"Door"}</definedName>
    <definedName name="DIM" localSheetId="0" hidden="1">{#N/A,#N/A,FALSE,"CAM-G7";#N/A,#N/A,FALSE,"SPL";#N/A,#N/A,FALSE,"butt-in G7";#N/A,#N/A,FALSE,"dia-in G7";#N/A,#N/A,FALSE,"추가-STA G7"}</definedName>
    <definedName name="DIM" localSheetId="4" hidden="1">{#N/A,#N/A,FALSE,"CAM-G7";#N/A,#N/A,FALSE,"SPL";#N/A,#N/A,FALSE,"butt-in G7";#N/A,#N/A,FALSE,"dia-in G7";#N/A,#N/A,FALSE,"추가-STA G7"}</definedName>
    <definedName name="DIM" hidden="1">{#N/A,#N/A,FALSE,"CAM-G7";#N/A,#N/A,FALSE,"SPL";#N/A,#N/A,FALSE,"butt-in G7";#N/A,#N/A,FALSE,"dia-in G7";#N/A,#N/A,FALSE,"추가-STA G7"}</definedName>
    <definedName name="Discount" hidden="1">#REF!</definedName>
    <definedName name="display_area_2" hidden="1">#REF!</definedName>
    <definedName name="djhdgjdjd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dgjd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dgjd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gjghj" localSheetId="0" hidden="1">{#N/A,#N/A,FALSE,"2~8번"}</definedName>
    <definedName name="djhgjghj" localSheetId="4" hidden="1">{#N/A,#N/A,FALSE,"2~8번"}</definedName>
    <definedName name="djhgjghj" hidden="1">{#N/A,#N/A,FALSE,"2~8번"}</definedName>
    <definedName name="djhkj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kj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k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jii" localSheetId="0" hidden="1">{#N/A,#N/A,TRUE,"Cover";#N/A,#N/A,TRUE,"Conts";#N/A,#N/A,TRUE,"VOS";#N/A,#N/A,TRUE,"Warrington";#N/A,#N/A,TRUE,"Widnes"}</definedName>
    <definedName name="djjii" localSheetId="4" hidden="1">{#N/A,#N/A,TRUE,"Cover";#N/A,#N/A,TRUE,"Conts";#N/A,#N/A,TRUE,"VOS";#N/A,#N/A,TRUE,"Warrington";#N/A,#N/A,TRUE,"Widnes"}</definedName>
    <definedName name="djjii" hidden="1">{#N/A,#N/A,TRUE,"Cover";#N/A,#N/A,TRUE,"Conts";#N/A,#N/A,TRUE,"VOS";#N/A,#N/A,TRUE,"Warrington";#N/A,#N/A,TRUE,"Widnes"}</definedName>
    <definedName name="DKDLFJKDS" localSheetId="4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n" localSheetId="0" hidden="1">{#N/A,#N/A,FALSE,"혼합골재"}</definedName>
    <definedName name="dn" localSheetId="4" hidden="1">{#N/A,#N/A,FALSE,"혼합골재"}</definedName>
    <definedName name="dn" hidden="1">{#N/A,#N/A,FALSE,"혼합골재"}</definedName>
    <definedName name="doc_cost">[32]Sheet9!#REF!</definedName>
    <definedName name="dpr" localSheetId="4" hidden="1">{"'Sheet1'!$A$4386:$N$4591"}</definedName>
    <definedName name="dpr" hidden="1">{"'Sheet1'!$A$4386:$N$4591"}</definedName>
    <definedName name="drytytuyu" localSheetId="0" hidden="1">{#N/A,#N/A,TRUE,"Cover";#N/A,#N/A,TRUE,"Conts";#N/A,#N/A,TRUE,"VOS";#N/A,#N/A,TRUE,"Warrington";#N/A,#N/A,TRUE,"Widnes"}</definedName>
    <definedName name="drytytuyu" localSheetId="4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dszsadsadf" hidden="1">#REF!</definedName>
    <definedName name="dsmnfsf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mnfsf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mnfs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P" localSheetId="0" hidden="1">{#N/A,#N/A,FALSE,"估價單  (3)"}</definedName>
    <definedName name="DSP" localSheetId="4" hidden="1">{#N/A,#N/A,FALSE,"估價單  (3)"}</definedName>
    <definedName name="DSP" hidden="1">{#N/A,#N/A,FALSE,"估價單  (3)"}</definedName>
    <definedName name="DST">#REF!</definedName>
    <definedName name="DT_A2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dry" localSheetId="0" hidden="1">{#N/A,#N/A,TRUE,"Cover";#N/A,#N/A,TRUE,"Conts";#N/A,#N/A,TRUE,"VOS";#N/A,#N/A,TRUE,"Warrington";#N/A,#N/A,TRUE,"Widnes"}</definedName>
    <definedName name="dtdry" localSheetId="4" hidden="1">{#N/A,#N/A,TRUE,"Cover";#N/A,#N/A,TRUE,"Conts";#N/A,#N/A,TRUE,"VOS";#N/A,#N/A,TRUE,"Warrington";#N/A,#N/A,TRUE,"Widnes"}</definedName>
    <definedName name="dtdry" hidden="1">{#N/A,#N/A,TRUE,"Cover";#N/A,#N/A,TRUE,"Conts";#N/A,#N/A,TRUE,"VOS";#N/A,#N/A,TRUE,"Warrington";#N/A,#N/A,TRUE,"Widnes"}</definedName>
    <definedName name="dthy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hy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hy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uruthju" localSheetId="0" hidden="1">{#N/A,#N/A,TRUE,"Cover";#N/A,#N/A,TRUE,"Conts";#N/A,#N/A,TRUE,"VOS";#N/A,#N/A,TRUE,"Warrington";#N/A,#N/A,TRUE,"Widnes"}</definedName>
    <definedName name="dturuthju" localSheetId="4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tyusdu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yusdu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yusd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ueuuiyj" localSheetId="0" hidden="1">{#N/A,#N/A,TRUE,"Cover";#N/A,#N/A,TRUE,"Conts";#N/A,#N/A,TRUE,"VOS";#N/A,#N/A,TRUE,"Warrington";#N/A,#N/A,TRUE,"Widnes"}</definedName>
    <definedName name="dueuuiyj" localSheetId="4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vbg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svbus" hidden="1">#REF!</definedName>
    <definedName name="dwgy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v" localSheetId="4" hidden="1">{#N/A,#N/A,TRUE,"Basic";#N/A,#N/A,TRUE,"EXT-TABLE";#N/A,#N/A,TRUE,"STEEL";#N/A,#N/A,TRUE,"INT-Table";#N/A,#N/A,TRUE,"STEEL";#N/A,#N/A,TRUE,"Door"}</definedName>
    <definedName name="dwv" hidden="1">{#N/A,#N/A,TRUE,"Basic";#N/A,#N/A,TRUE,"EXT-TABLE";#N/A,#N/A,TRUE,"STEEL";#N/A,#N/A,TRUE,"INT-Table";#N/A,#N/A,TRUE,"STEEL";#N/A,#N/A,TRUE,"Door"}</definedName>
    <definedName name="dydfugfuj" localSheetId="0" hidden="1">{#N/A,#N/A,TRUE,"Cover";#N/A,#N/A,TRUE,"Conts";#N/A,#N/A,TRUE,"VOS";#N/A,#N/A,TRUE,"Warrington";#N/A,#N/A,TRUE,"Widnes"}</definedName>
    <definedName name="dydfugfuj" localSheetId="4" hidden="1">{#N/A,#N/A,TRUE,"Cover";#N/A,#N/A,TRUE,"Conts";#N/A,#N/A,TRUE,"VOS";#N/A,#N/A,TRUE,"Warrington";#N/A,#N/A,TRUE,"Widnes"}</definedName>
    <definedName name="dydfugfuj" hidden="1">{#N/A,#N/A,TRUE,"Cover";#N/A,#N/A,TRUE,"Conts";#N/A,#N/A,TRUE,"VOS";#N/A,#N/A,TRUE,"Warrington";#N/A,#N/A,TRUE,"Widnes"}</definedName>
    <definedName name="dyuiuouo" localSheetId="0" hidden="1">{#N/A,#N/A,TRUE,"Cover";#N/A,#N/A,TRUE,"Conts";#N/A,#N/A,TRUE,"VOS";#N/A,#N/A,TRUE,"Warrington";#N/A,#N/A,TRUE,"Widnes"}</definedName>
    <definedName name="dyuiuouo" localSheetId="4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agrga" localSheetId="0" hidden="1">{#N/A,#N/A,TRUE,"Cover";#N/A,#N/A,TRUE,"Conts";#N/A,#N/A,TRUE,"VOS";#N/A,#N/A,TRUE,"Warrington";#N/A,#N/A,TRUE,"Widnes"}</definedName>
    <definedName name="eagrga" localSheetId="4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d" hidden="1">[24]FitOutConfCentre!#REF!</definedName>
    <definedName name="edsed" hidden="1">[21]FitOutConfCentre!#REF!</definedName>
    <definedName name="eedrf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drf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drf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e" localSheetId="0" hidden="1">{#N/A,#N/A,FALSE,"OperatingAssumptions"}</definedName>
    <definedName name="eee" localSheetId="4" hidden="1">{#N/A,#N/A,FALSE,"OperatingAssumptions"}</definedName>
    <definedName name="eee" hidden="1">{#N/A,#N/A,FALSE,"OperatingAssumptions"}</definedName>
    <definedName name="eeeee" localSheetId="4" hidden="1">{#N/A,#N/A,TRUE,"Cover";#N/A,#N/A,TRUE,"Conts";#N/A,#N/A,TRUE,"VOS";#N/A,#N/A,TRUE,"Warrington";#N/A,#N/A,TRUE,"Widnes"}</definedName>
    <definedName name="eeeee" hidden="1">{#N/A,#N/A,TRUE,"Cover";#N/A,#N/A,TRUE,"Conts";#N/A,#N/A,TRUE,"VOS";#N/A,#N/A,TRUE,"Warrington";#N/A,#N/A,TRUE,"Widnes"}</definedName>
    <definedName name="efrdefd" localSheetId="0" hidden="1">{#N/A,#N/A,FALSE,"BS-lead";#N/A,#N/A,FALSE,"BS- cladding";#N/A,#N/A,FALSE,"BS-GRC";#N/A,#N/A,FALSE,"P&amp;L-Lead";#N/A,#N/A,FALSE,"P&amp;L-Cladding";#N/A,#N/A,FALSE,"P&amp;L-GRC"}</definedName>
    <definedName name="efrdefd" localSheetId="4" hidden="1">{#N/A,#N/A,FALSE,"BS-lead";#N/A,#N/A,FALSE,"BS- cladding";#N/A,#N/A,FALSE,"BS-GRC";#N/A,#N/A,FALSE,"P&amp;L-Lead";#N/A,#N/A,FALSE,"P&amp;L-Cladding";#N/A,#N/A,FALSE,"P&amp;L-GRC"}</definedName>
    <definedName name="efrdefd" hidden="1">{#N/A,#N/A,FALSE,"BS-lead";#N/A,#N/A,FALSE,"BS- cladding";#N/A,#N/A,FALSE,"BS-GRC";#N/A,#N/A,FALSE,"P&amp;L-Lead";#N/A,#N/A,FALSE,"P&amp;L-Cladding";#N/A,#N/A,FALSE,"P&amp;L-GRC"}</definedName>
    <definedName name="egag" localSheetId="0" hidden="1">{#N/A,#N/A,TRUE,"Cover";#N/A,#N/A,TRUE,"Conts";#N/A,#N/A,TRUE,"VOS";#N/A,#N/A,TRUE,"Warrington";#N/A,#N/A,TRUE,"Widnes"}</definedName>
    <definedName name="egag" localSheetId="4" hidden="1">{#N/A,#N/A,TRUE,"Cover";#N/A,#N/A,TRUE,"Conts";#N/A,#N/A,TRUE,"VOS";#N/A,#N/A,TRUE,"Warrington";#N/A,#N/A,TRUE,"Widnes"}</definedName>
    <definedName name="egag" hidden="1">{#N/A,#N/A,TRUE,"Cover";#N/A,#N/A,TRUE,"Conts";#N/A,#N/A,TRUE,"VOS";#N/A,#N/A,TRUE,"Warrington";#N/A,#N/A,TRUE,"Widnes"}</definedName>
    <definedName name="Ele" localSheetId="0" hidden="1">{"'Break down'!$A$4"}</definedName>
    <definedName name="Ele" localSheetId="4" hidden="1">{"'Break down'!$A$4"}</definedName>
    <definedName name="Ele" hidden="1">{"'Break down'!$A$4"}</definedName>
    <definedName name="ELEE" localSheetId="0" hidden="1">{"'Break down'!$A$4"}</definedName>
    <definedName name="ELEE" localSheetId="4" hidden="1">{"'Break down'!$A$4"}</definedName>
    <definedName name="ELEE" hidden="1">{"'Break down'!$A$4"}</definedName>
    <definedName name="elie" hidden="1">[35]Occ!#REF!</definedName>
    <definedName name="ELLEN1" localSheetId="4" hidden="1">{#N/A,#N/A,FALSE,"CCTV"}</definedName>
    <definedName name="ELLEN1" hidden="1">{#N/A,#N/A,FALSE,"CCTV"}</definedName>
    <definedName name="ELLEN10" localSheetId="4" hidden="1">{#N/A,#N/A,FALSE,"CCTV"}</definedName>
    <definedName name="ELLEN10" hidden="1">{#N/A,#N/A,FALSE,"CCTV"}</definedName>
    <definedName name="ELLEN11" localSheetId="4" hidden="1">{#N/A,#N/A,FALSE,"CCTV"}</definedName>
    <definedName name="ELLEN11" hidden="1">{#N/A,#N/A,FALSE,"CCTV"}</definedName>
    <definedName name="ELLEN12" localSheetId="4" hidden="1">{#N/A,#N/A,FALSE,"CCTV"}</definedName>
    <definedName name="ELLEN12" hidden="1">{#N/A,#N/A,FALSE,"CCTV"}</definedName>
    <definedName name="ELLEN13" localSheetId="4" hidden="1">{#N/A,#N/A,FALSE,"CCTV"}</definedName>
    <definedName name="ELLEN13" hidden="1">{#N/A,#N/A,FALSE,"CCTV"}</definedName>
    <definedName name="ELLEN14" localSheetId="4" hidden="1">{#N/A,#N/A,FALSE,"CCTV"}</definedName>
    <definedName name="ELLEN14" hidden="1">{#N/A,#N/A,FALSE,"CCTV"}</definedName>
    <definedName name="ELLEN15" localSheetId="4" hidden="1">{#N/A,#N/A,FALSE,"CCTV"}</definedName>
    <definedName name="ELLEN15" hidden="1">{#N/A,#N/A,FALSE,"CCTV"}</definedName>
    <definedName name="ELLEN16" localSheetId="4" hidden="1">{#N/A,#N/A,FALSE,"CCTV"}</definedName>
    <definedName name="ELLEN16" hidden="1">{#N/A,#N/A,FALSE,"CCTV"}</definedName>
    <definedName name="ELLEN17" localSheetId="4" hidden="1">{#N/A,#N/A,FALSE,"CCTV"}</definedName>
    <definedName name="ELLEN17" hidden="1">{#N/A,#N/A,FALSE,"CCTV"}</definedName>
    <definedName name="ELLEN18" localSheetId="4" hidden="1">{#N/A,#N/A,FALSE,"CCTV"}</definedName>
    <definedName name="ELLEN18" hidden="1">{#N/A,#N/A,FALSE,"CCTV"}</definedName>
    <definedName name="ELLEN19" localSheetId="4" hidden="1">{#N/A,#N/A,FALSE,"CCTV"}</definedName>
    <definedName name="ELLEN19" hidden="1">{#N/A,#N/A,FALSE,"CCTV"}</definedName>
    <definedName name="ELLEN2" localSheetId="4" hidden="1">{#N/A,#N/A,FALSE,"CCTV"}</definedName>
    <definedName name="ELLEN2" hidden="1">{#N/A,#N/A,FALSE,"CCTV"}</definedName>
    <definedName name="ELLEN3" localSheetId="4" hidden="1">{#N/A,#N/A,FALSE,"CCTV"}</definedName>
    <definedName name="ELLEN3" hidden="1">{#N/A,#N/A,FALSE,"CCTV"}</definedName>
    <definedName name="ELLEN4" localSheetId="4" hidden="1">{#N/A,#N/A,FALSE,"CCTV"}</definedName>
    <definedName name="ELLEN4" hidden="1">{#N/A,#N/A,FALSE,"CCTV"}</definedName>
    <definedName name="ELLEN5" localSheetId="4" hidden="1">{#N/A,#N/A,FALSE,"CCTV"}</definedName>
    <definedName name="ELLEN5" hidden="1">{#N/A,#N/A,FALSE,"CCTV"}</definedName>
    <definedName name="ELLEN6" localSheetId="4" hidden="1">{#N/A,#N/A,FALSE,"CCTV"}</definedName>
    <definedName name="ELLEN6" hidden="1">{#N/A,#N/A,FALSE,"CCTV"}</definedName>
    <definedName name="ELLEN7" localSheetId="4" hidden="1">{#N/A,#N/A,FALSE,"CCTV"}</definedName>
    <definedName name="ELLEN7" hidden="1">{#N/A,#N/A,FALSE,"CCTV"}</definedName>
    <definedName name="ELLEN8" localSheetId="4" hidden="1">{#N/A,#N/A,FALSE,"CCTV"}</definedName>
    <definedName name="ELLEN8" hidden="1">{#N/A,#N/A,FALSE,"CCTV"}</definedName>
    <definedName name="ELLEN9" localSheetId="4" hidden="1">{#N/A,#N/A,FALSE,"CCTV"}</definedName>
    <definedName name="ELLEN9" hidden="1">{#N/A,#N/A,FALSE,"CCTV"}</definedName>
    <definedName name="Emb108a">#REF!</definedName>
    <definedName name="Emb108c">#REF!</definedName>
    <definedName name="empty" localSheetId="0" hidden="1">{#N/A,#N/A,FALSE,"963YR";#N/A,#N/A,FALSE,"mkt mix";#N/A,#N/A,FALSE,"sect 5";#N/A,#N/A,FALSE,"sect 6";#N/A,#N/A,FALSE,"csh";#N/A,#N/A,FALSE,"capx";#N/A,#N/A,FALSE,"bal sheet"}</definedName>
    <definedName name="empty" localSheetId="4" hidden="1">{#N/A,#N/A,FALSE,"963YR";#N/A,#N/A,FALSE,"mkt mix";#N/A,#N/A,FALSE,"sect 5";#N/A,#N/A,FALSE,"sect 6";#N/A,#N/A,FALSE,"csh";#N/A,#N/A,FALSE,"capx";#N/A,#N/A,FALSE,"bal sheet"}</definedName>
    <definedName name="empty" hidden="1">{#N/A,#N/A,FALSE,"963YR";#N/A,#N/A,FALSE,"mkt mix";#N/A,#N/A,FALSE,"sect 5";#N/A,#N/A,FALSE,"sect 6";#N/A,#N/A,FALSE,"csh";#N/A,#N/A,FALSE,"capx";#N/A,#N/A,FALSE,"bal sheet"}</definedName>
    <definedName name="ENDEDRUCK">[36]Hic_150EOffice!#REF!</definedName>
    <definedName name="er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r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gaghag" localSheetId="0" hidden="1">{#N/A,#N/A,TRUE,"Cover";#N/A,#N/A,TRUE,"Conts";#N/A,#N/A,TRUE,"VOS";#N/A,#N/A,TRUE,"Warrington";#N/A,#N/A,TRUE,"Widnes"}</definedName>
    <definedName name="ergaghag" localSheetId="4" hidden="1">{#N/A,#N/A,TRUE,"Cover";#N/A,#N/A,TRUE,"Conts";#N/A,#N/A,TRUE,"VOS";#N/A,#N/A,TRUE,"Warrington";#N/A,#N/A,TRUE,"Widnes"}</definedName>
    <definedName name="ergaghag" hidden="1">{#N/A,#N/A,TRUE,"Cover";#N/A,#N/A,TRUE,"Conts";#N/A,#N/A,TRUE,"VOS";#N/A,#N/A,TRUE,"Warrington";#N/A,#N/A,TRUE,"Widnes"}</definedName>
    <definedName name="ergega" localSheetId="0" hidden="1">{#N/A,#N/A,TRUE,"Cover";#N/A,#N/A,TRUE,"Conts";#N/A,#N/A,TRUE,"VOS";#N/A,#N/A,TRUE,"Warrington";#N/A,#N/A,TRUE,"Widnes"}</definedName>
    <definedName name="ergega" localSheetId="4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localSheetId="0" hidden="1">{#N/A,#N/A,TRUE,"Cover";#N/A,#N/A,TRUE,"Conts";#N/A,#N/A,TRUE,"VOS";#N/A,#N/A,TRUE,"Warrington";#N/A,#N/A,TRUE,"Widnes"}</definedName>
    <definedName name="ergtaeg" localSheetId="4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KGNR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KGNR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KGNR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rName301948010" localSheetId="4" hidden="1">{0,0,0,0;0,0,0,0;0,0,0,0;0,0,0,0;0,0,0,0;0,0,0,0}</definedName>
    <definedName name="ErrName301948010" hidden="1">{0,0,0,0;0,0,0,0;0,0,0,0;0,0,0,0;0,0,0,0;0,0,0,0}</definedName>
    <definedName name="Erstellen_Leerform_AKABAM" localSheetId="3">[37]!Erstellen_Leerform_AKABAM</definedName>
    <definedName name="Erstellen_Leerform_AKABAM">[37]!Erstellen_Leerform_AKABAM</definedName>
    <definedName name="ersyy" localSheetId="0" hidden="1">{#N/A,#N/A,TRUE,"Cover";#N/A,#N/A,TRUE,"Conts";#N/A,#N/A,TRUE,"VOS";#N/A,#N/A,TRUE,"Warrington";#N/A,#N/A,TRUE,"Widnes"}</definedName>
    <definedName name="ersyy" localSheetId="4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t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tyry" localSheetId="0" hidden="1">{#N/A,#N/A,TRUE,"Cover";#N/A,#N/A,TRUE,"Conts";#N/A,#N/A,TRUE,"VOS";#N/A,#N/A,TRUE,"Warrington";#N/A,#N/A,TRUE,"Widnes"}</definedName>
    <definedName name="ertertyry" localSheetId="4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ydrutru" localSheetId="0" hidden="1">{#N/A,#N/A,TRUE,"Cover";#N/A,#N/A,TRUE,"Conts";#N/A,#N/A,TRUE,"VOS";#N/A,#N/A,TRUE,"Warrington";#N/A,#N/A,TRUE,"Widnes"}</definedName>
    <definedName name="erterydrutru" localSheetId="4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localSheetId="0" hidden="1">{#N/A,#N/A,TRUE,"Cover";#N/A,#N/A,TRUE,"Conts";#N/A,#N/A,TRUE,"VOS";#N/A,#N/A,TRUE,"Warrington";#N/A,#N/A,TRUE,"Widnes"}</definedName>
    <definedName name="erteysry" localSheetId="4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wew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wew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we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r" localSheetId="0" hidden="1">{#N/A,#N/A,TRUE,"Cover";#N/A,#N/A,TRUE,"Conts";#N/A,#N/A,TRUE,"VOS";#N/A,#N/A,TRUE,"Warrington";#N/A,#N/A,TRUE,"Widnes"}</definedName>
    <definedName name="eryr" localSheetId="4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te" localSheetId="0" hidden="1">{#N/A,#N/A,FALSE,"속도"}</definedName>
    <definedName name="eryrte" localSheetId="4" hidden="1">{#N/A,#N/A,FALSE,"속도"}</definedName>
    <definedName name="eryrte" hidden="1">{#N/A,#N/A,FALSE,"속도"}</definedName>
    <definedName name="eryrutru" localSheetId="0" hidden="1">{#N/A,#N/A,TRUE,"Cover";#N/A,#N/A,TRUE,"Conts";#N/A,#N/A,TRUE,"VOS";#N/A,#N/A,TRUE,"Warrington";#N/A,#N/A,TRUE,"Widnes"}</definedName>
    <definedName name="eryrutru" localSheetId="4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localSheetId="0" hidden="1">{#N/A,#N/A,TRUE,"Cover";#N/A,#N/A,TRUE,"Conts";#N/A,#N/A,TRUE,"VOS";#N/A,#N/A,TRUE,"Warrington";#N/A,#N/A,TRUE,"Widnes"}</definedName>
    <definedName name="erytrh" localSheetId="4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localSheetId="0" hidden="1">{#N/A,#N/A,TRUE,"Cover";#N/A,#N/A,TRUE,"Conts";#N/A,#N/A,TRUE,"VOS";#N/A,#N/A,TRUE,"Warrington";#N/A,#N/A,TRUE,"Widnes"}</definedName>
    <definedName name="erytuui" localSheetId="4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wwwgy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wwwg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wwwg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ytrysy" localSheetId="0" hidden="1">{#N/A,#N/A,TRUE,"Cover";#N/A,#N/A,TRUE,"Conts";#N/A,#N/A,TRUE,"VOS";#N/A,#N/A,TRUE,"Warrington";#N/A,#N/A,TRUE,"Widnes"}</definedName>
    <definedName name="eryytrysy" localSheetId="4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S" localSheetId="0" hidden="1">{#N/A,#N/A,FALSE,"Organisation Chart"}</definedName>
    <definedName name="ES" localSheetId="4" hidden="1">{#N/A,#N/A,FALSE,"Organisation Chart"}</definedName>
    <definedName name="ES" hidden="1">{#N/A,#N/A,FALSE,"Organisation Chart"}</definedName>
    <definedName name="Escalation">#REF!</definedName>
    <definedName name="estetystry" localSheetId="0" hidden="1">{#N/A,#N/A,TRUE,"Cover";#N/A,#N/A,TRUE,"Conts";#N/A,#N/A,TRUE,"VOS";#N/A,#N/A,TRUE,"Warrington";#N/A,#N/A,TRUE,"Widnes"}</definedName>
    <definedName name="estetystry" localSheetId="4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imateb" localSheetId="0" hidden="1">{#N/A,#N/A,TRUE,"Cover";#N/A,#N/A,TRUE,"Conts";#N/A,#N/A,TRUE,"VOS";#N/A,#N/A,TRUE,"Warrington";#N/A,#N/A,TRUE,"Widnes"}</definedName>
    <definedName name="estimateb" localSheetId="4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tertyr" localSheetId="0" hidden="1">{#N/A,#N/A,TRUE,"Cover";#N/A,#N/A,TRUE,"Conts";#N/A,#N/A,TRUE,"VOS";#N/A,#N/A,TRUE,"Warrington";#N/A,#N/A,TRUE,"Widnes"}</definedName>
    <definedName name="etertyr" localSheetId="4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localSheetId="0" hidden="1">{#N/A,#N/A,TRUE,"Cover";#N/A,#N/A,TRUE,"Conts";#N/A,#N/A,TRUE,"VOS";#N/A,#N/A,TRUE,"Warrington";#N/A,#N/A,TRUE,"Widnes"}</definedName>
    <definedName name="etetert" localSheetId="4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gewt" localSheetId="0" hidden="1">{#N/A,#N/A,FALSE,"CAM-G7";#N/A,#N/A,FALSE,"SPL";#N/A,#N/A,FALSE,"butt-in G7";#N/A,#N/A,FALSE,"dia-in G7";#N/A,#N/A,FALSE,"추가-STA G7"}</definedName>
    <definedName name="etgewt" localSheetId="4" hidden="1">{#N/A,#N/A,FALSE,"CAM-G7";#N/A,#N/A,FALSE,"SPL";#N/A,#N/A,FALSE,"butt-in G7";#N/A,#N/A,FALSE,"dia-in G7";#N/A,#N/A,FALSE,"추가-STA G7"}</definedName>
    <definedName name="etgewt" hidden="1">{#N/A,#N/A,FALSE,"CAM-G7";#N/A,#N/A,FALSE,"SPL";#N/A,#N/A,FALSE,"butt-in G7";#N/A,#N/A,FALSE,"dia-in G7";#N/A,#N/A,FALSE,"추가-STA G7"}</definedName>
    <definedName name="eth" hidden="1">[6]FitOutConfCentre!#REF!</definedName>
    <definedName name="etr6str7tuiuo" localSheetId="0" hidden="1">{#N/A,#N/A,TRUE,"Cover";#N/A,#N/A,TRUE,"Conts";#N/A,#N/A,TRUE,"VOS";#N/A,#N/A,TRUE,"Warrington";#N/A,#N/A,TRUE,"Widnes"}</definedName>
    <definedName name="etr6str7tuiuo" localSheetId="4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localSheetId="0" hidden="1">{#N/A,#N/A,TRUE,"Cover";#N/A,#N/A,TRUE,"Conts";#N/A,#N/A,TRUE,"VOS";#N/A,#N/A,TRUE,"Warrington";#N/A,#N/A,TRUE,"Widnes"}</definedName>
    <definedName name="etretyer" localSheetId="4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rytwe" localSheetId="0" hidden="1">{#N/A,#N/A,FALSE,"CAM-G7";#N/A,#N/A,FALSE,"SPL";#N/A,#N/A,FALSE,"butt-in G7";#N/A,#N/A,FALSE,"dia-in G7";#N/A,#N/A,FALSE,"추가-STA G7"}</definedName>
    <definedName name="etrytwe" localSheetId="4" hidden="1">{#N/A,#N/A,FALSE,"CAM-G7";#N/A,#N/A,FALSE,"SPL";#N/A,#N/A,FALSE,"butt-in G7";#N/A,#N/A,FALSE,"dia-in G7";#N/A,#N/A,FALSE,"추가-STA G7"}</definedName>
    <definedName name="etrytwe" hidden="1">{#N/A,#N/A,FALSE,"CAM-G7";#N/A,#N/A,FALSE,"SPL";#N/A,#N/A,FALSE,"butt-in G7";#N/A,#N/A,FALSE,"dia-in G7";#N/A,#N/A,FALSE,"추가-STA G7"}</definedName>
    <definedName name="etwrtwt" localSheetId="0" hidden="1">{#N/A,#N/A,FALSE,"물량산출"}</definedName>
    <definedName name="etwrtwt" localSheetId="4" hidden="1">{#N/A,#N/A,FALSE,"물량산출"}</definedName>
    <definedName name="etwrtwt" hidden="1">{#N/A,#N/A,FALSE,"물량산출"}</definedName>
    <definedName name="etyegf" localSheetId="0" hidden="1">{#N/A,#N/A,TRUE,"Cover";#N/A,#N/A,TRUE,"Conts";#N/A,#N/A,TRUE,"VOS";#N/A,#N/A,TRUE,"Warrington";#N/A,#N/A,TRUE,"Widnes"}</definedName>
    <definedName name="etyegf" localSheetId="4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localSheetId="0" hidden="1">{#N/A,#N/A,TRUE,"Cover";#N/A,#N/A,TRUE,"Conts";#N/A,#N/A,TRUE,"VOS";#N/A,#N/A,TRUE,"Warrington";#N/A,#N/A,TRUE,"Widnes"}</definedName>
    <definedName name="etyytr" localSheetId="4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V__EVCOM_OPTIONS__" hidden="1">8</definedName>
    <definedName name="EV__EXPOPTIONS__" hidden="1">0</definedName>
    <definedName name="EV__LASTREFTIME__" hidden="1">39461.3743287037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134217783</definedName>
    <definedName name="EV__WBVERSION__" hidden="1">0</definedName>
    <definedName name="ewateryryxyz" localSheetId="4" hidden="1">{#N/A,#N/A,TRUE,"Cover";#N/A,#N/A,TRUE,"Conts";#N/A,#N/A,TRUE,"VOS";#N/A,#N/A,TRUE,"Warrington";#N/A,#N/A,TRUE,"Widnes"}</definedName>
    <definedName name="ewateryryxyz" hidden="1">{#N/A,#N/A,TRUE,"Cover";#N/A,#N/A,TRUE,"Conts";#N/A,#N/A,TRUE,"VOS";#N/A,#N/A,TRUE,"Warrington";#N/A,#N/A,TRUE,"Widnes"}</definedName>
    <definedName name="ewdsd" localSheetId="4" hidden="1">{"'Break down'!$A$4"}</definedName>
    <definedName name="ewdsd" hidden="1">{"'Break down'!$A$4"}</definedName>
    <definedName name="ewe" hidden="1">#REF!</definedName>
    <definedName name="ewrewrwer" hidden="1">#REF!</definedName>
    <definedName name="ewt" localSheetId="0" hidden="1">{#N/A,#N/A,TRUE,"Cover";#N/A,#N/A,TRUE,"Conts";#N/A,#N/A,TRUE,"VOS";#N/A,#N/A,TRUE,"Warrington";#N/A,#N/A,TRUE,"Widnes"}</definedName>
    <definedName name="ewt" localSheetId="4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localSheetId="0" hidden="1">{#N/A,#N/A,TRUE,"Cover";#N/A,#N/A,TRUE,"Conts";#N/A,#N/A,TRUE,"VOS";#N/A,#N/A,TRUE,"Warrington";#N/A,#N/A,TRUE,"Widnes"}</definedName>
    <definedName name="ewtateryry" localSheetId="4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wtewtew" localSheetId="0" hidden="1">{#N/A,#N/A,FALSE,"CAM-G7";#N/A,#N/A,FALSE,"SPL";#N/A,#N/A,FALSE,"butt-in G7";#N/A,#N/A,FALSE,"dia-in G7";#N/A,#N/A,FALSE,"추가-STA G7"}</definedName>
    <definedName name="ewtewtew" localSheetId="4" hidden="1">{#N/A,#N/A,FALSE,"CAM-G7";#N/A,#N/A,FALSE,"SPL";#N/A,#N/A,FALSE,"butt-in G7";#N/A,#N/A,FALSE,"dia-in G7";#N/A,#N/A,FALSE,"추가-STA G7"}</definedName>
    <definedName name="ewtewtew" hidden="1">{#N/A,#N/A,FALSE,"CAM-G7";#N/A,#N/A,FALSE,"SPL";#N/A,#N/A,FALSE,"butt-in G7";#N/A,#N/A,FALSE,"dia-in G7";#N/A,#N/A,FALSE,"추가-STA G7"}</definedName>
    <definedName name="ewtw453wt" localSheetId="0" hidden="1">{#N/A,#N/A,FALSE,"토공2"}</definedName>
    <definedName name="ewtw453wt" localSheetId="4" hidden="1">{#N/A,#N/A,FALSE,"토공2"}</definedName>
    <definedName name="ewtw453wt" hidden="1">{#N/A,#N/A,FALSE,"토공2"}</definedName>
    <definedName name="eyt" localSheetId="4" hidden="1">{"'Break down'!$A$4"}</definedName>
    <definedName name="eyt" hidden="1">{"'Break down'!$A$4"}</definedName>
    <definedName name="eytryerety" localSheetId="0" hidden="1">{#N/A,#N/A,FALSE,"배수2"}</definedName>
    <definedName name="eytryerety" localSheetId="4" hidden="1">{#N/A,#N/A,FALSE,"배수2"}</definedName>
    <definedName name="eytryerety" hidden="1">{#N/A,#N/A,FALSE,"배수2"}</definedName>
    <definedName name="eyy" localSheetId="0" hidden="1">{#N/A,#N/A,TRUE,"Cover";#N/A,#N/A,TRUE,"Conts";#N/A,#N/A,TRUE,"VOS";#N/A,#N/A,TRUE,"Warrington";#N/A,#N/A,TRUE,"Widnes"}</definedName>
    <definedName name="eyy" localSheetId="4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f" localSheetId="0" hidden="1">#REF!</definedName>
    <definedName name="f">#REF!</definedName>
    <definedName name="fasfsdfsdfasdfsdfsd" localSheetId="4" hidden="1">{#N/A,#N/A,TRUE,"Basic";#N/A,#N/A,TRUE,"EXT-TABLE";#N/A,#N/A,TRUE,"STEEL";#N/A,#N/A,TRUE,"INT-Table";#N/A,#N/A,TRUE,"STEEL";#N/A,#N/A,TRUE,"Door"}</definedName>
    <definedName name="fasfsdfsdfasdfsdfsd" hidden="1">{#N/A,#N/A,TRUE,"Basic";#N/A,#N/A,TRUE,"EXT-TABLE";#N/A,#N/A,TRUE,"STEEL";#N/A,#N/A,TRUE,"INT-Table";#N/A,#N/A,TRUE,"STEEL";#N/A,#N/A,TRUE,"Door"}</definedName>
    <definedName name="fbdkfd" hidden="1">#REF!</definedName>
    <definedName name="FCode" hidden="1">#REF!</definedName>
    <definedName name="FDD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D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fcdef" hidden="1">#REF!</definedName>
    <definedName name="fdfdd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sdfgasgasfgas" hidden="1">#REF!</definedName>
    <definedName name="fdgdgg" hidden="1">#REF!</definedName>
    <definedName name="fdghdfhfg" hidden="1">#REF!</definedName>
    <definedName name="fdghdfhg" localSheetId="0" hidden="1">{#N/A,#N/A,FALSE,"2~8번"}</definedName>
    <definedName name="fdghdfhg" localSheetId="4" hidden="1">{#N/A,#N/A,FALSE,"2~8번"}</definedName>
    <definedName name="fdghdfhg" hidden="1">{#N/A,#N/A,FALSE,"2~8번"}</definedName>
    <definedName name="fdhd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h" localSheetId="0" hidden="1">{#N/A,#N/A,FALSE,"갑지";#N/A,#N/A,FALSE,"개요";#N/A,#N/A,FALSE,"비목별";#N/A,#N/A,FALSE,"건물별";#N/A,#N/A,FALSE,"기구표";#N/A,#N/A,FALSE,"직원투입"}</definedName>
    <definedName name="fdhdh" localSheetId="4" hidden="1">{#N/A,#N/A,FALSE,"갑지";#N/A,#N/A,FALSE,"개요";#N/A,#N/A,FALSE,"비목별";#N/A,#N/A,FALSE,"건물별";#N/A,#N/A,FALSE,"기구표";#N/A,#N/A,FALSE,"직원투입"}</definedName>
    <definedName name="fdhdh" hidden="1">{#N/A,#N/A,FALSE,"갑지";#N/A,#N/A,FALSE,"개요";#N/A,#N/A,FALSE,"비목별";#N/A,#N/A,FALSE,"건물별";#N/A,#N/A,FALSE,"기구표";#N/A,#N/A,FALSE,"직원투입"}</definedName>
    <definedName name="fdhfdh" localSheetId="0" hidden="1">{#N/A,#N/A,FALSE,"운반시간"}</definedName>
    <definedName name="fdhfdh" localSheetId="4" hidden="1">{#N/A,#N/A,FALSE,"운반시간"}</definedName>
    <definedName name="fdhfdh" hidden="1">{#N/A,#N/A,FALSE,"운반시간"}</definedName>
    <definedName name="fdhghdfh" localSheetId="0" hidden="1">{#N/A,#N/A,FALSE,"물량산출"}</definedName>
    <definedName name="fdhghdfh" localSheetId="4" hidden="1">{#N/A,#N/A,FALSE,"물량산출"}</definedName>
    <definedName name="fdhghdfh" hidden="1">{#N/A,#N/A,FALSE,"물량산출"}</definedName>
    <definedName name="FDR" hidden="1">#REF!</definedName>
    <definedName name="FDSA" localSheetId="0" hidden="1">{#N/A,#N/A,FALSE,"물량산출"}</definedName>
    <definedName name="FDSA" localSheetId="4" hidden="1">{#N/A,#N/A,FALSE,"물량산출"}</definedName>
    <definedName name="FDSA" hidden="1">{#N/A,#N/A,FALSE,"물량산출"}</definedName>
    <definedName name="fdsfsd" localSheetId="0" hidden="1">{#N/A,#N/A,FALSE,"갑지";#N/A,#N/A,FALSE,"개요";#N/A,#N/A,FALSE,"비목별";#N/A,#N/A,FALSE,"건물별";#N/A,#N/A,FALSE,"기구표";#N/A,#N/A,FALSE,"직원투입"}</definedName>
    <definedName name="fdsfsd" localSheetId="4" hidden="1">{#N/A,#N/A,FALSE,"갑지";#N/A,#N/A,FALSE,"개요";#N/A,#N/A,FALSE,"비목별";#N/A,#N/A,FALSE,"건물별";#N/A,#N/A,FALSE,"기구표";#N/A,#N/A,FALSE,"직원투입"}</definedName>
    <definedName name="fdsfsd" hidden="1">{#N/A,#N/A,FALSE,"갑지";#N/A,#N/A,FALSE,"개요";#N/A,#N/A,FALSE,"비목별";#N/A,#N/A,FALSE,"건물별";#N/A,#N/A,FALSE,"기구표";#N/A,#N/A,FALSE,"직원투입"}</definedName>
    <definedName name="fdsgfdsfd" hidden="1">#REF!</definedName>
    <definedName name="fed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d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d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es.1" localSheetId="0" hidden="1">{#N/A,#N/A,TRUE,"Cover";#N/A,#N/A,TRUE,"Conts";#N/A,#N/A,TRUE,"VOS";#N/A,#N/A,TRUE,"Warrington";#N/A,#N/A,TRUE,"Widnes"}</definedName>
    <definedName name="Fees.1" localSheetId="4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ef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f" localSheetId="0" hidden="1">{#N/A,#N/A,TRUE,"Summary";"AnnualRentRoll",#N/A,TRUE,"RentRoll";#N/A,#N/A,TRUE,"ExitStratigy";#N/A,#N/A,TRUE,"OperatingAssumptions"}</definedName>
    <definedName name="fff" localSheetId="4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ffef" localSheetId="0" hidden="1">{#N/A,#N/A,FALSE,"MARCH"}</definedName>
    <definedName name="Fffef" localSheetId="4" hidden="1">{#N/A,#N/A,FALSE,"MARCH"}</definedName>
    <definedName name="Fffef" hidden="1">{#N/A,#N/A,FALSE,"MARCH"}</definedName>
    <definedName name="fFFF" localSheetId="0" hidden="1">{#N/A,#N/A,FALSE,"MARCH"}</definedName>
    <definedName name="fFFF" localSheetId="4" hidden="1">{#N/A,#N/A,FALSE,"MARCH"}</definedName>
    <definedName name="fFFF" hidden="1">{#N/A,#N/A,FALSE,"MARCH"}</definedName>
    <definedName name="fffff" hidden="1">#REF!</definedName>
    <definedName name="fffffff" hidden="1">#REF!</definedName>
    <definedName name="fffuu" localSheetId="0" hidden="1">{"'Break down'!$A$4"}</definedName>
    <definedName name="fffuu" localSheetId="4" hidden="1">{"'Break down'!$A$4"}</definedName>
    <definedName name="fffuu" hidden="1">{"'Break down'!$A$4"}</definedName>
    <definedName name="ffq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q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RRRR" localSheetId="0" hidden="1">{#N/A,#N/A,FALSE,"Organisation Chart"}</definedName>
    <definedName name="FFRRRR" localSheetId="4" hidden="1">{#N/A,#N/A,FALSE,"Organisation Chart"}</definedName>
    <definedName name="FFRRRR" hidden="1">{#N/A,#N/A,FALSE,"Organisation Chart"}</definedName>
    <definedName name="ffs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d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GB" hidden="1">#REF!</definedName>
    <definedName name="fgfd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G" localSheetId="0" hidden="1">{#N/A,#N/A,FALSE,"CAM-G7";#N/A,#N/A,FALSE,"SPL";#N/A,#N/A,FALSE,"butt-in G7";#N/A,#N/A,FALSE,"dia-in G7";#N/A,#N/A,FALSE,"추가-STA G7"}</definedName>
    <definedName name="FGFG" localSheetId="4" hidden="1">{#N/A,#N/A,FALSE,"CAM-G7";#N/A,#N/A,FALSE,"SPL";#N/A,#N/A,FALSE,"butt-in G7";#N/A,#N/A,FALSE,"dia-in G7";#N/A,#N/A,FALSE,"추가-STA G7"}</definedName>
    <definedName name="FGFG" hidden="1">{#N/A,#N/A,FALSE,"CAM-G7";#N/A,#N/A,FALSE,"SPL";#N/A,#N/A,FALSE,"butt-in G7";#N/A,#N/A,FALSE,"dia-in G7";#N/A,#N/A,FALSE,"추가-STA G7"}</definedName>
    <definedName name="fgfgsfdg" localSheetId="0" hidden="1">{#N/A,#N/A,FALSE,"Organisation Chart"}</definedName>
    <definedName name="fgfgsfdg" localSheetId="4" hidden="1">{#N/A,#N/A,FALSE,"Organisation Chart"}</definedName>
    <definedName name="fgfgsfdg" hidden="1">{#N/A,#N/A,FALSE,"Organisation Chart"}</definedName>
    <definedName name="fgg" localSheetId="4" hidden="1">{"'장비'!$A$3:$M$12"}</definedName>
    <definedName name="fgg" hidden="1">{"'장비'!$A$3:$M$12"}</definedName>
    <definedName name="fggdfh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dfh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dfh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dfds" hidden="1">#REF!</definedName>
    <definedName name="fgh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jhgfj" localSheetId="0" hidden="1">{#N/A,#N/A,FALSE,"CAM-G7";#N/A,#N/A,FALSE,"SPL";#N/A,#N/A,FALSE,"butt-in G7";#N/A,#N/A,FALSE,"dia-in G7";#N/A,#N/A,FALSE,"추가-STA G7"}</definedName>
    <definedName name="fghjhgfj" localSheetId="4" hidden="1">{#N/A,#N/A,FALSE,"CAM-G7";#N/A,#N/A,FALSE,"SPL";#N/A,#N/A,FALSE,"butt-in G7";#N/A,#N/A,FALSE,"dia-in G7";#N/A,#N/A,FALSE,"추가-STA G7"}</definedName>
    <definedName name="fghjhgfj" hidden="1">{#N/A,#N/A,FALSE,"CAM-G7";#N/A,#N/A,FALSE,"SPL";#N/A,#N/A,FALSE,"butt-in G7";#N/A,#N/A,FALSE,"dia-in G7";#N/A,#N/A,FALSE,"추가-STA G7"}</definedName>
    <definedName name="fgjg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jjkyg" localSheetId="0" hidden="1">{#N/A,#N/A,TRUE,"Cover";#N/A,#N/A,TRUE,"Conts";#N/A,#N/A,TRUE,"VOS";#N/A,#N/A,TRUE,"Warrington";#N/A,#N/A,TRUE,"Widnes"}</definedName>
    <definedName name="fgjjjkyg" localSheetId="4" hidden="1">{#N/A,#N/A,TRUE,"Cover";#N/A,#N/A,TRUE,"Conts";#N/A,#N/A,TRUE,"VOS";#N/A,#N/A,TRUE,"Warrington";#N/A,#N/A,TRUE,"Widnes"}</definedName>
    <definedName name="fgjjjkyg" hidden="1">{#N/A,#N/A,TRUE,"Cover";#N/A,#N/A,TRUE,"Conts";#N/A,#N/A,TRUE,"VOS";#N/A,#N/A,TRUE,"Warrington";#N/A,#N/A,TRUE,"Widnes"}</definedName>
    <definedName name="fgtt" localSheetId="4" hidden="1">{"'Sheet1'!$A$4386:$N$4591"}</definedName>
    <definedName name="fgtt" hidden="1">{"'Sheet1'!$A$4386:$N$4591"}</definedName>
    <definedName name="fhff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ff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ff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gujguthi" localSheetId="0" hidden="1">{#N/A,#N/A,TRUE,"Cover";#N/A,#N/A,TRUE,"Conts";#N/A,#N/A,TRUE,"VOS";#N/A,#N/A,TRUE,"Warrington";#N/A,#N/A,TRUE,"Widnes"}</definedName>
    <definedName name="fhgujguthi" localSheetId="4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h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f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jgfjhg" localSheetId="0" hidden="1">{#N/A,#N/A,FALSE,"CAM-G7";#N/A,#N/A,FALSE,"SPL";#N/A,#N/A,FALSE,"butt-in G7";#N/A,#N/A,FALSE,"dia-in G7";#N/A,#N/A,FALSE,"추가-STA G7"}</definedName>
    <definedName name="fhjgfjhg" localSheetId="4" hidden="1">{#N/A,#N/A,FALSE,"CAM-G7";#N/A,#N/A,FALSE,"SPL";#N/A,#N/A,FALSE,"butt-in G7";#N/A,#N/A,FALSE,"dia-in G7";#N/A,#N/A,FALSE,"추가-STA G7"}</definedName>
    <definedName name="fhjgfjhg" hidden="1">{#N/A,#N/A,FALSE,"CAM-G7";#N/A,#N/A,FALSE,"SPL";#N/A,#N/A,FALSE,"butt-in G7";#N/A,#N/A,FALSE,"dia-in G7";#N/A,#N/A,FALSE,"추가-STA G7"}</definedName>
    <definedName name="fhjsjs" localSheetId="0" hidden="1">{#N/A,#N/A,TRUE,"Cover";#N/A,#N/A,TRUE,"Conts";#N/A,#N/A,TRUE,"VOS";#N/A,#N/A,TRUE,"Warrington";#N/A,#N/A,TRUE,"Widnes"}</definedName>
    <definedName name="fhjsjs" localSheetId="4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ILL" hidden="1">'[38]A.O.R.'!#REF!</definedName>
    <definedName name="fino" localSheetId="0" hidden="1">{#N/A,#N/A,FALSE,"summary";#N/A,#N/A,FALSE,"preliminy";#N/A,#N/A,FALSE,"bill 3";#N/A,#N/A,FALSE,"bill 4"}</definedName>
    <definedName name="fino" localSheetId="4" hidden="1">{#N/A,#N/A,FALSE,"summary";#N/A,#N/A,FALSE,"preliminy";#N/A,#N/A,FALSE,"bill 3";#N/A,#N/A,FALSE,"bill 4"}</definedName>
    <definedName name="fino" hidden="1">{#N/A,#N/A,FALSE,"summary";#N/A,#N/A,FALSE,"preliminy";#N/A,#N/A,FALSE,"bill 3";#N/A,#N/A,FALSE,"bill 4"}</definedName>
    <definedName name="fino1" localSheetId="0" hidden="1">{#N/A,#N/A,FALSE,"summary";#N/A,#N/A,FALSE,"preliminy";#N/A,#N/A,FALSE,"bill 3";#N/A,#N/A,FALSE,"bill 4"}</definedName>
    <definedName name="fino1" localSheetId="4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yu" localSheetId="4" hidden="1">{"'Break down'!$A$4"}</definedName>
    <definedName name="fiyu" hidden="1">{"'Break down'!$A$4"}</definedName>
    <definedName name="fjfghj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hj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h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" localSheetId="0" hidden="1">{#N/A,#N/A,FALSE,"물량산출"}</definedName>
    <definedName name="fjfgj" localSheetId="4" hidden="1">{#N/A,#N/A,FALSE,"물량산출"}</definedName>
    <definedName name="fjfgj" hidden="1">{#N/A,#N/A,FALSE,"물량산출"}</definedName>
    <definedName name="fjfgjfg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fg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fg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hjf" localSheetId="0" hidden="1">{#N/A,#N/A,FALSE,"CAM-G7";#N/A,#N/A,FALSE,"SPL";#N/A,#N/A,FALSE,"butt-in G7";#N/A,#N/A,FALSE,"dia-in G7";#N/A,#N/A,FALSE,"추가-STA G7"}</definedName>
    <definedName name="fjfhjf" localSheetId="4" hidden="1">{#N/A,#N/A,FALSE,"CAM-G7";#N/A,#N/A,FALSE,"SPL";#N/A,#N/A,FALSE,"butt-in G7";#N/A,#N/A,FALSE,"dia-in G7";#N/A,#N/A,FALSE,"추가-STA G7"}</definedName>
    <definedName name="fjfhjf" hidden="1">{#N/A,#N/A,FALSE,"CAM-G7";#N/A,#N/A,FALSE,"SPL";#N/A,#N/A,FALSE,"butt-in G7";#N/A,#N/A,FALSE,"dia-in G7";#N/A,#N/A,FALSE,"추가-STA G7"}</definedName>
    <definedName name="fjfjfj" localSheetId="0" hidden="1">{#N/A,#N/A,FALSE,"CAM-G7";#N/A,#N/A,FALSE,"SPL";#N/A,#N/A,FALSE,"butt-in G7";#N/A,#N/A,FALSE,"dia-in G7";#N/A,#N/A,FALSE,"추가-STA G7"}</definedName>
    <definedName name="fjfjfj" localSheetId="4" hidden="1">{#N/A,#N/A,FALSE,"CAM-G7";#N/A,#N/A,FALSE,"SPL";#N/A,#N/A,FALSE,"butt-in G7";#N/A,#N/A,FALSE,"dia-in G7";#N/A,#N/A,FALSE,"추가-STA G7"}</definedName>
    <definedName name="fjfjfj" hidden="1">{#N/A,#N/A,FALSE,"CAM-G7";#N/A,#N/A,FALSE,"SPL";#N/A,#N/A,FALSE,"butt-in G7";#N/A,#N/A,FALSE,"dia-in G7";#N/A,#N/A,FALSE,"추가-STA G7"}</definedName>
    <definedName name="fjhgfd" localSheetId="4" hidden="1">{"'Sheet1'!$A$4386:$N$4591"}</definedName>
    <definedName name="fjhgfd" hidden="1">{"'Sheet1'!$A$4386:$N$4591"}</definedName>
    <definedName name="fjhgjghj" localSheetId="0" hidden="1">{#N/A,#N/A,FALSE,"CAM-G7";#N/A,#N/A,FALSE,"SPL";#N/A,#N/A,FALSE,"butt-in G7";#N/A,#N/A,FALSE,"dia-in G7";#N/A,#N/A,FALSE,"추가-STA G7"}</definedName>
    <definedName name="fjhgjghj" localSheetId="4" hidden="1">{#N/A,#N/A,FALSE,"CAM-G7";#N/A,#N/A,FALSE,"SPL";#N/A,#N/A,FALSE,"butt-in G7";#N/A,#N/A,FALSE,"dia-in G7";#N/A,#N/A,FALSE,"추가-STA G7"}</definedName>
    <definedName name="fjhgjghj" hidden="1">{#N/A,#N/A,FALSE,"CAM-G7";#N/A,#N/A,FALSE,"SPL";#N/A,#N/A,FALSE,"butt-in G7";#N/A,#N/A,FALSE,"dia-in G7";#N/A,#N/A,FALSE,"추가-STA G7"}</definedName>
    <definedName name="fjhjf" localSheetId="0" hidden="1">{#N/A,#N/A,FALSE,"CAM-G7";#N/A,#N/A,FALSE,"SPL";#N/A,#N/A,FALSE,"butt-in G7";#N/A,#N/A,FALSE,"dia-in G7";#N/A,#N/A,FALSE,"추가-STA G7"}</definedName>
    <definedName name="fjhjf" localSheetId="4" hidden="1">{#N/A,#N/A,FALSE,"CAM-G7";#N/A,#N/A,FALSE,"SPL";#N/A,#N/A,FALSE,"butt-in G7";#N/A,#N/A,FALSE,"dia-in G7";#N/A,#N/A,FALSE,"추가-STA G7"}</definedName>
    <definedName name="fjhjf" hidden="1">{#N/A,#N/A,FALSE,"CAM-G7";#N/A,#N/A,FALSE,"SPL";#N/A,#N/A,FALSE,"butt-in G7";#N/A,#N/A,FALSE,"dia-in G7";#N/A,#N/A,FALSE,"추가-STA G7"}</definedName>
    <definedName name="fjhjfgh" localSheetId="0" hidden="1">{#N/A,#N/A,FALSE,"CAM-G7";#N/A,#N/A,FALSE,"SPL";#N/A,#N/A,FALSE,"butt-in G7";#N/A,#N/A,FALSE,"dia-in G7";#N/A,#N/A,FALSE,"추가-STA G7"}</definedName>
    <definedName name="fjhjfgh" localSheetId="4" hidden="1">{#N/A,#N/A,FALSE,"CAM-G7";#N/A,#N/A,FALSE,"SPL";#N/A,#N/A,FALSE,"butt-in G7";#N/A,#N/A,FALSE,"dia-in G7";#N/A,#N/A,FALSE,"추가-STA G7"}</definedName>
    <definedName name="fjhjfgh" hidden="1">{#N/A,#N/A,FALSE,"CAM-G7";#N/A,#N/A,FALSE,"SPL";#N/A,#N/A,FALSE,"butt-in G7";#N/A,#N/A,FALSE,"dia-in G7";#N/A,#N/A,FALSE,"추가-STA G7"}</definedName>
    <definedName name="fjhjfgj" localSheetId="0" hidden="1">{#N/A,#N/A,FALSE,"혼합골재"}</definedName>
    <definedName name="fjhjfgj" localSheetId="4" hidden="1">{#N/A,#N/A,FALSE,"혼합골재"}</definedName>
    <definedName name="fjhjfgj" hidden="1">{#N/A,#N/A,FALSE,"혼합골재"}</definedName>
    <definedName name="fjhjfj" localSheetId="0" hidden="1">{#N/A,#N/A,FALSE,"CAM-G7";#N/A,#N/A,FALSE,"SPL";#N/A,#N/A,FALSE,"butt-in G7";#N/A,#N/A,FALSE,"dia-in G7";#N/A,#N/A,FALSE,"추가-STA G7"}</definedName>
    <definedName name="fjhjfj" localSheetId="4" hidden="1">{#N/A,#N/A,FALSE,"CAM-G7";#N/A,#N/A,FALSE,"SPL";#N/A,#N/A,FALSE,"butt-in G7";#N/A,#N/A,FALSE,"dia-in G7";#N/A,#N/A,FALSE,"추가-STA G7"}</definedName>
    <definedName name="fjhjfj" hidden="1">{#N/A,#N/A,FALSE,"CAM-G7";#N/A,#N/A,FALSE,"SPL";#N/A,#N/A,FALSE,"butt-in G7";#N/A,#N/A,FALSE,"dia-in G7";#N/A,#N/A,FALSE,"추가-STA G7"}</definedName>
    <definedName name="fjhjghjf" localSheetId="0" hidden="1">{#N/A,#N/A,FALSE,"운반시간"}</definedName>
    <definedName name="fjhjghjf" localSheetId="4" hidden="1">{#N/A,#N/A,FALSE,"운반시간"}</definedName>
    <definedName name="fjhjghjf" hidden="1">{#N/A,#N/A,FALSE,"운반시간"}</definedName>
    <definedName name="fkfkvhikkhju" localSheetId="0" hidden="1">{#N/A,#N/A,TRUE,"Cover";#N/A,#N/A,TRUE,"Conts";#N/A,#N/A,TRUE,"VOS";#N/A,#N/A,TRUE,"Warrington";#N/A,#N/A,TRUE,"Widnes"}</definedName>
    <definedName name="fkfkvhikkhju" localSheetId="4" hidden="1">{#N/A,#N/A,TRUE,"Cover";#N/A,#N/A,TRUE,"Conts";#N/A,#N/A,TRUE,"VOS";#N/A,#N/A,TRUE,"Warrington";#N/A,#N/A,TRUE,"Widnes"}</definedName>
    <definedName name="fkfkvhikkhju" hidden="1">{#N/A,#N/A,TRUE,"Cover";#N/A,#N/A,TRUE,"Conts";#N/A,#N/A,TRUE,"VOS";#N/A,#N/A,TRUE,"Warrington";#N/A,#N/A,TRUE,"Widnes"}</definedName>
    <definedName name="fnfjjfnf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nfjjfnf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nfjjfn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qwettqwtq" localSheetId="0" hidden="1">{#N/A,#N/A,FALSE,"MARCH"}</definedName>
    <definedName name="fqwettqwtq" localSheetId="4" hidden="1">{#N/A,#N/A,FALSE,"MARCH"}</definedName>
    <definedName name="fqwettqwtq" hidden="1">{#N/A,#N/A,FALSE,"MARCH"}</definedName>
    <definedName name="fre" localSheetId="0" hidden="1">{#N/A,#N/A,TRUE,"Cover";#N/A,#N/A,TRUE,"Conts";#N/A,#N/A,TRUE,"VOS";#N/A,#N/A,TRUE,"Warrington";#N/A,#N/A,TRUE,"Widnes"}</definedName>
    <definedName name="fre" localSheetId="4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d" localSheetId="0" hidden="1">{"'Break down'!$A$4"}</definedName>
    <definedName name="fred" localSheetId="4" hidden="1">{"'Break down'!$A$4"}</definedName>
    <definedName name="fred" hidden="1">{"'Break down'!$A$4"}</definedName>
    <definedName name="FReport5" localSheetId="0" hidden="1">{#N/A,#N/A,FALSE,"MARCH"}</definedName>
    <definedName name="FReport5" localSheetId="4" hidden="1">{#N/A,#N/A,FALSE,"MARCH"}</definedName>
    <definedName name="FReport5" hidden="1">{#N/A,#N/A,FALSE,"MARCH"}</definedName>
    <definedName name="fret_cost">[32]Sheet9!#REF!</definedName>
    <definedName name="fr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jj" localSheetId="0" hidden="1">{#N/A,#N/A,TRUE,"Cover";#N/A,#N/A,TRUE,"Conts";#N/A,#N/A,TRUE,"VOS";#N/A,#N/A,TRUE,"Warrington";#N/A,#N/A,TRUE,"Widnes"}</definedName>
    <definedName name="frjj" localSheetId="4" hidden="1">{#N/A,#N/A,TRUE,"Cover";#N/A,#N/A,TRUE,"Conts";#N/A,#N/A,TRUE,"VOS";#N/A,#N/A,TRUE,"Warrington";#N/A,#N/A,TRUE,"Widnes"}</definedName>
    <definedName name="frjj" hidden="1">{#N/A,#N/A,TRUE,"Cover";#N/A,#N/A,TRUE,"Conts";#N/A,#N/A,TRUE,"VOS";#N/A,#N/A,TRUE,"Warrington";#N/A,#N/A,TRUE,"Widnes"}</definedName>
    <definedName name="fsda" localSheetId="4" hidden="1">{#N/A,#N/A,TRUE,"Basic";#N/A,#N/A,TRUE,"EXT-TABLE";#N/A,#N/A,TRUE,"STEEL";#N/A,#N/A,TRUE,"INT-Table";#N/A,#N/A,TRUE,"STEEL";#N/A,#N/A,TRUE,"Door"}</definedName>
    <definedName name="fsda" hidden="1">{#N/A,#N/A,TRUE,"Basic";#N/A,#N/A,TRUE,"EXT-TABLE";#N/A,#N/A,TRUE,"STEEL";#N/A,#N/A,TRUE,"INT-Table";#N/A,#N/A,TRUE,"STEEL";#N/A,#N/A,TRUE,"Door"}</definedName>
    <definedName name="fsdaa" localSheetId="4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d" localSheetId="0" hidden="1">'[1]Rate Analysis'!#REF!</definedName>
    <definedName name="fsdd" hidden="1">'[1]Rate Analysis'!#REF!</definedName>
    <definedName name="fund" localSheetId="4" hidden="1">{"'Sheet1'!$A$4386:$N$4591"}</definedName>
    <definedName name="fund" hidden="1">{"'Sheet1'!$A$4386:$N$4591"}</definedName>
    <definedName name="funds" localSheetId="4" hidden="1">{"'Sheet1'!$A$4386:$N$4591"}</definedName>
    <definedName name="funds" hidden="1">{"'Sheet1'!$A$4386:$N$4591"}</definedName>
    <definedName name="fv" localSheetId="0" hidden="1">{#N/A,#N/A,FALSE,"Organisation Chart"}</definedName>
    <definedName name="fv" localSheetId="4" hidden="1">{#N/A,#N/A,FALSE,"Organisation Chart"}</definedName>
    <definedName name="fv" hidden="1">{#N/A,#N/A,FALSE,"Organisation Chart"}</definedName>
    <definedName name="fwe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aeg" localSheetId="0" hidden="1">{#N/A,#N/A,TRUE,"Cover";#N/A,#N/A,TRUE,"Conts";#N/A,#N/A,TRUE,"VOS";#N/A,#N/A,TRUE,"Warrington";#N/A,#N/A,TRUE,"Widnes"}</definedName>
    <definedName name="gaeg" localSheetId="4" hidden="1">{#N/A,#N/A,TRUE,"Cover";#N/A,#N/A,TRUE,"Conts";#N/A,#N/A,TRUE,"VOS";#N/A,#N/A,TRUE,"Warrington";#N/A,#N/A,TRUE,"Widnes"}</definedName>
    <definedName name="gaeg" hidden="1">{#N/A,#N/A,TRUE,"Cover";#N/A,#N/A,TRUE,"Conts";#N/A,#N/A,TRUE,"VOS";#N/A,#N/A,TRUE,"Warrington";#N/A,#N/A,TRUE,"Widnes"}</definedName>
    <definedName name="gaegg" localSheetId="0" hidden="1">{#N/A,#N/A,TRUE,"Cover";#N/A,#N/A,TRUE,"Conts";#N/A,#N/A,TRUE,"VOS";#N/A,#N/A,TRUE,"Warrington";#N/A,#N/A,TRUE,"Widnes"}</definedName>
    <definedName name="gaegg" localSheetId="4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rden" hidden="1">#REF!</definedName>
    <definedName name="gbsdsd" hidden="1">#REF!</definedName>
    <definedName name="gdffdgdrghg" hidden="1">#REF!</definedName>
    <definedName name="gdfgaefgasdfasdfasdfsdfsda" localSheetId="0" hidden="1">{#N/A,#N/A,FALSE,"MARCH"}</definedName>
    <definedName name="gdfgaefgasdfasdfasdfsdfsda" localSheetId="4" hidden="1">{#N/A,#N/A,FALSE,"MARCH"}</definedName>
    <definedName name="gdfgaefgasdfasdfasdfsdfsda" hidden="1">{#N/A,#N/A,FALSE,"MARCH"}</definedName>
    <definedName name="gd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d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d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eag" localSheetId="0" hidden="1">{#N/A,#N/A,TRUE,"Cover";#N/A,#N/A,TRUE,"Conts";#N/A,#N/A,TRUE,"VOS";#N/A,#N/A,TRUE,"Warrington";#N/A,#N/A,TRUE,"Widnes"}</definedName>
    <definedName name="geag" localSheetId="4" hidden="1">{#N/A,#N/A,TRUE,"Cover";#N/A,#N/A,TRUE,"Conts";#N/A,#N/A,TRUE,"VOS";#N/A,#N/A,TRUE,"Warrington";#N/A,#N/A,TRUE,"Widnes"}</definedName>
    <definedName name="geag" hidden="1">{#N/A,#N/A,TRUE,"Cover";#N/A,#N/A,TRUE,"Conts";#N/A,#N/A,TRUE,"VOS";#N/A,#N/A,TRUE,"Warrington";#N/A,#N/A,TRUE,"Widnes"}</definedName>
    <definedName name="gerger" localSheetId="0" hidden="1">{#N/A,#N/A,TRUE,"Cover";#N/A,#N/A,TRUE,"Conts";#N/A,#N/A,TRUE,"VOS";#N/A,#N/A,TRUE,"Warrington";#N/A,#N/A,TRUE,"Widnes"}</definedName>
    <definedName name="gerger" localSheetId="4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d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f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gfd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j" hidden="1">[20]FitOutConfCentre!#REF!</definedName>
    <definedName name="gfepng" hidden="1">#REF!</definedName>
    <definedName name="GFGD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g" hidden="1">[26]BID!#REF!</definedName>
    <definedName name="gfgdg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dg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dg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fgfg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hfd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fd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f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kjghk" localSheetId="0" hidden="1">{#N/A,#N/A,FALSE,"골재소요량";#N/A,#N/A,FALSE,"골재소요량"}</definedName>
    <definedName name="gfkjghk" localSheetId="4" hidden="1">{#N/A,#N/A,FALSE,"골재소요량";#N/A,#N/A,FALSE,"골재소요량"}</definedName>
    <definedName name="gfkjghk" hidden="1">{#N/A,#N/A,FALSE,"골재소요량";#N/A,#N/A,FALSE,"골재소요량"}</definedName>
    <definedName name="gg" localSheetId="0" hidden="1">{#N/A,#N/A,FALSE,"PropertyInfo"}</definedName>
    <definedName name="gg" localSheetId="4" hidden="1">{#N/A,#N/A,FALSE,"PropertyInfo"}</definedName>
    <definedName name="gg" hidden="1">{#N/A,#N/A,FALSE,"PropertyInfo"}</definedName>
    <definedName name="ggdrgdfhyyj" localSheetId="0" hidden="1">{#N/A,#N/A,TRUE,"Cover";#N/A,#N/A,TRUE,"Conts";#N/A,#N/A,TRUE,"VOS";#N/A,#N/A,TRUE,"Warrington";#N/A,#N/A,TRUE,"Widnes"}</definedName>
    <definedName name="ggdrgdfhyyj" localSheetId="4" hidden="1">{#N/A,#N/A,TRUE,"Cover";#N/A,#N/A,TRUE,"Conts";#N/A,#N/A,TRUE,"VOS";#N/A,#N/A,TRUE,"Warrington";#N/A,#N/A,TRUE,"Widnes"}</definedName>
    <definedName name="ggdrgdfhyyj" hidden="1">{#N/A,#N/A,TRUE,"Cover";#N/A,#N/A,TRUE,"Conts";#N/A,#N/A,TRUE,"VOS";#N/A,#N/A,TRUE,"Warrington";#N/A,#N/A,TRUE,"Widnes"}</definedName>
    <definedName name="gg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0" hidden="1">{#N/A,#N/A,FALSE,"PropertyInfo"}</definedName>
    <definedName name="ggg" localSheetId="4" hidden="1">{#N/A,#N/A,FALSE,"PropertyInfo"}</definedName>
    <definedName name="ggg" hidden="1">{#N/A,#N/A,FALSE,"PropertyInfo"}</definedName>
    <definedName name="ggg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2" localSheetId="0" hidden="1">{"View1",#N/A,FALSE,"Sheet1";"View2",#N/A,FALSE,"Sheet1"}</definedName>
    <definedName name="gggg2" localSheetId="4" hidden="1">{"View1",#N/A,FALSE,"Sheet1";"View2",#N/A,FALSE,"Sheet1"}</definedName>
    <definedName name="gggg2" hidden="1">{"View1",#N/A,FALSE,"Sheet1";"View2",#N/A,FALSE,"Sheet1"}</definedName>
    <definedName name="ggg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k" localSheetId="0" hidden="1">{#N/A,#N/A,FALSE,"물량산출"}</definedName>
    <definedName name="ggk" localSheetId="4" hidden="1">{#N/A,#N/A,FALSE,"물량산출"}</definedName>
    <definedName name="ggk" hidden="1">{#N/A,#N/A,FALSE,"물량산출"}</definedName>
    <definedName name="ggr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hdh" localSheetId="0" hidden="1">{#N/A,#N/A,FALSE,"표지목차"}</definedName>
    <definedName name="ghdhdh" localSheetId="4" hidden="1">{#N/A,#N/A,FALSE,"표지목차"}</definedName>
    <definedName name="ghdhdh" hidden="1">{#N/A,#N/A,FALSE,"표지목차"}</definedName>
    <definedName name="GHDW" localSheetId="0" hidden="1">{#N/A,#N/A,FALSE,"CAM-G7";#N/A,#N/A,FALSE,"SPL";#N/A,#N/A,FALSE,"butt-in G7";#N/A,#N/A,FALSE,"dia-in G7";#N/A,#N/A,FALSE,"추가-STA G7"}</definedName>
    <definedName name="GHDW" localSheetId="4" hidden="1">{#N/A,#N/A,FALSE,"CAM-G7";#N/A,#N/A,FALSE,"SPL";#N/A,#N/A,FALSE,"butt-in G7";#N/A,#N/A,FALSE,"dia-in G7";#N/A,#N/A,FALSE,"추가-STA G7"}</definedName>
    <definedName name="GHDW" hidden="1">{#N/A,#N/A,FALSE,"CAM-G7";#N/A,#N/A,FALSE,"SPL";#N/A,#N/A,FALSE,"butt-in G7";#N/A,#N/A,FALSE,"dia-in G7";#N/A,#N/A,FALSE,"추가-STA G7"}</definedName>
    <definedName name="ghf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jfgh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fjfgh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fjfgh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h" hidden="1">#REF!</definedName>
    <definedName name="ghg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d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I" hidden="1">[39]FitOutConfCentre!#REF!</definedName>
    <definedName name="g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sdhth" localSheetId="0" hidden="1">{#N/A,#N/A,TRUE,"Cover";#N/A,#N/A,TRUE,"Conts";#N/A,#N/A,TRUE,"VOS";#N/A,#N/A,TRUE,"Warrington";#N/A,#N/A,TRUE,"Widnes"}</definedName>
    <definedName name="ghsdhth" localSheetId="4" hidden="1">{#N/A,#N/A,TRUE,"Cover";#N/A,#N/A,TRUE,"Conts";#N/A,#N/A,TRUE,"VOS";#N/A,#N/A,TRUE,"Warrington";#N/A,#N/A,TRUE,"Widnes"}</definedName>
    <definedName name="ghsdhth" hidden="1">{#N/A,#N/A,TRUE,"Cover";#N/A,#N/A,TRUE,"Conts";#N/A,#N/A,TRUE,"VOS";#N/A,#N/A,TRUE,"Warrington";#N/A,#N/A,TRUE,"Widnes"}</definedName>
    <definedName name="ghsg" localSheetId="0" hidden="1">{#N/A,#N/A,TRUE,"Cover";#N/A,#N/A,TRUE,"Conts";#N/A,#N/A,TRUE,"VOS";#N/A,#N/A,TRUE,"Warrington";#N/A,#N/A,TRUE,"Widnes"}</definedName>
    <definedName name="ghsg" localSheetId="4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j" localSheetId="4" hidden="1">{"'Break down'!$A$4"}</definedName>
    <definedName name="gij" hidden="1">{"'Break down'!$A$4"}</definedName>
    <definedName name="gjahgkj" localSheetId="0" hidden="1">{#N/A,#N/A,TRUE,"Cover";#N/A,#N/A,TRUE,"Conts";#N/A,#N/A,TRUE,"VOS";#N/A,#N/A,TRUE,"Warrington";#N/A,#N/A,TRUE,"Widnes"}</definedName>
    <definedName name="gjahgkj" localSheetId="4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gjjhg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gjjhg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gjjh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kjhg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jhg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j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kl" localSheetId="0" hidden="1">{#N/A,#N/A,TRUE,"Cover";#N/A,#N/A,TRUE,"Conts";#N/A,#N/A,TRUE,"VOS";#N/A,#N/A,TRUE,"Warrington";#N/A,#N/A,TRUE,"Widnes"}</definedName>
    <definedName name="gjkkl" localSheetId="4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khgk" localSheetId="0" hidden="1">{#N/A,#N/A,FALSE,"물량산출"}</definedName>
    <definedName name="gkhgk" localSheetId="4" hidden="1">{#N/A,#N/A,FALSE,"물량산출"}</definedName>
    <definedName name="gkhgk" hidden="1">{#N/A,#N/A,FALSE,"물량산출"}</definedName>
    <definedName name="gkjk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kjk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kjk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lgkgk" localSheetId="0" hidden="1">{#N/A,#N/A,FALSE,"전력간선"}</definedName>
    <definedName name="glgkgk" localSheetId="4" hidden="1">{#N/A,#N/A,FALSE,"전력간선"}</definedName>
    <definedName name="glgkgk" hidden="1">{#N/A,#N/A,FALSE,"전력간선"}</definedName>
    <definedName name="gmn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nh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n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q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w" hidden="1">[26]BID!$C$1:$H$533</definedName>
    <definedName name="GROUP" hidden="1">"bissql"</definedName>
    <definedName name="GroutedRiprap">#REF!</definedName>
    <definedName name="grtt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tt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TSYAEYAEYEYET" localSheetId="0" hidden="1">{"'Break down'!$A$4"}</definedName>
    <definedName name="GSTSYAEYAEYEYET" localSheetId="4" hidden="1">{"'Break down'!$A$4"}</definedName>
    <definedName name="GSTSYAEYAEYEYET" hidden="1">{"'Break down'!$A$4"}</definedName>
    <definedName name="gtrghr" localSheetId="0" hidden="1">{#N/A,#N/A,TRUE,"Cover";#N/A,#N/A,TRUE,"Conts";#N/A,#N/A,TRUE,"VOS";#N/A,#N/A,TRUE,"Warrington";#N/A,#N/A,TRUE,"Widnes"}</definedName>
    <definedName name="gtrghr" localSheetId="4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urgaon112row" hidden="1">[40]XREF!#REF!</definedName>
    <definedName name="gvsgs" hidden="1">#REF!</definedName>
    <definedName name="gwe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G" localSheetId="0" hidden="1">{#N/A,#N/A,TRUE,"Cover";#N/A,#N/A,TRUE,"Conts";#N/A,#N/A,TRUE,"VOS";#N/A,#N/A,TRUE,"Warrington";#N/A,#N/A,TRUE,"Widnes"}</definedName>
    <definedName name="gWEG" localSheetId="4" hidden="1">{#N/A,#N/A,TRUE,"Cover";#N/A,#N/A,TRUE,"Conts";#N/A,#N/A,TRUE,"VOS";#N/A,#N/A,TRUE,"Warrington";#N/A,#N/A,TRUE,"Widnes"}</definedName>
    <definedName name="gWEG" hidden="1">{#N/A,#N/A,TRUE,"Cover";#N/A,#N/A,TRUE,"Conts";#N/A,#N/A,TRUE,"VOS";#N/A,#N/A,TRUE,"Warrington";#N/A,#N/A,TRUE,"Widnes"}</definedName>
    <definedName name="GWEGTew" localSheetId="0" hidden="1">{#N/A,#N/A,TRUE,"Cover";#N/A,#N/A,TRUE,"Conts";#N/A,#N/A,TRUE,"VOS";#N/A,#N/A,TRUE,"Warrington";#N/A,#N/A,TRUE,"Widnes"}</definedName>
    <definedName name="GWEGTew" localSheetId="4" hidden="1">{#N/A,#N/A,TRUE,"Cover";#N/A,#N/A,TRUE,"Conts";#N/A,#N/A,TRUE,"VOS";#N/A,#N/A,TRUE,"Warrington";#N/A,#N/A,TRUE,"Widnes"}</definedName>
    <definedName name="GWEGTew" hidden="1">{#N/A,#N/A,TRUE,"Cover";#N/A,#N/A,TRUE,"Conts";#N/A,#N/A,TRUE,"VOS";#N/A,#N/A,TRUE,"Warrington";#N/A,#N/A,TRUE,"Widnes"}</definedName>
    <definedName name="gwgtergyr" localSheetId="0" hidden="1">{#N/A,#N/A,TRUE,"Cover";#N/A,#N/A,TRUE,"Conts";#N/A,#N/A,TRUE,"VOS";#N/A,#N/A,TRUE,"Warrington";#N/A,#N/A,TRUE,"Widnes"}</definedName>
    <definedName name="gwgtergyr" localSheetId="4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gwqrtrft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qrtrft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qrtrft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an" hidden="1">[26]BID!$A$1:$A$1714</definedName>
    <definedName name="hb" localSheetId="4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bszsi" hidden="1">#REF!</definedName>
    <definedName name="hdfhdh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dfhdh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dfhd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eadWall">#REF!</definedName>
    <definedName name="hfdg" hidden="1">#REF!</definedName>
    <definedName name="hfd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" localSheetId="0" hidden="1">{#N/A,#N/A,FALSE,"估價單  (3)"}</definedName>
    <definedName name="hfgh" localSheetId="4" hidden="1">{#N/A,#N/A,FALSE,"估價單  (3)"}</definedName>
    <definedName name="hfgh" hidden="1">{#N/A,#N/A,FALSE,"估價單  (3)"}</definedName>
    <definedName name="hfgh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gf" localSheetId="0" hidden="1">{#N/A,#N/A,TRUE,"Cover";#N/A,#N/A,TRUE,"Conts";#N/A,#N/A,TRUE,"VOS";#N/A,#N/A,TRUE,"Warrington";#N/A,#N/A,TRUE,"Widnes"}</definedName>
    <definedName name="hfhgf" localSheetId="4" hidden="1">{#N/A,#N/A,TRUE,"Cover";#N/A,#N/A,TRUE,"Conts";#N/A,#N/A,TRUE,"VOS";#N/A,#N/A,TRUE,"Warrington";#N/A,#N/A,TRUE,"Widnes"}</definedName>
    <definedName name="hfhgf" hidden="1">{#N/A,#N/A,TRUE,"Cover";#N/A,#N/A,TRUE,"Conts";#N/A,#N/A,TRUE,"VOS";#N/A,#N/A,TRUE,"Warrington";#N/A,#N/A,TRUE,"Widnes"}</definedName>
    <definedName name="hgfhgrtdghtrdhg" hidden="1">#REF!</definedName>
    <definedName name="hgj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khkg" localSheetId="4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h" localSheetId="0" hidden="1">{#N/A,#N/A,FALSE,"Summary"}</definedName>
    <definedName name="hhh" localSheetId="4" hidden="1">{#N/A,#N/A,FALSE,"Summary"}</definedName>
    <definedName name="hhh" localSheetId="5">'[41]Mp-team 1'!#REF!</definedName>
    <definedName name="hhh" hidden="1">{#N/A,#N/A,FALSE,"Summary"}</definedName>
    <definedName name="hhhh" hidden="1">#REF!</definedName>
    <definedName name="hhhhhh" hidden="1">[42]Occ!#REF!</definedName>
    <definedName name="hhjh" hidden="1">#REF!</definedName>
    <definedName name="hhuuyvv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uuyv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uuy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ddenRows" hidden="1">#REF!</definedName>
    <definedName name="hjdj" localSheetId="0" hidden="1">{#N/A,#N/A,TRUE,"Cover";#N/A,#N/A,TRUE,"Conts";#N/A,#N/A,TRUE,"VOS";#N/A,#N/A,TRUE,"Warrington";#N/A,#N/A,TRUE,"Widnes"}</definedName>
    <definedName name="hjdj" localSheetId="4" hidden="1">{#N/A,#N/A,TRUE,"Cover";#N/A,#N/A,TRUE,"Conts";#N/A,#N/A,TRUE,"VOS";#N/A,#N/A,TRUE,"Warrington";#N/A,#N/A,TRUE,"Widnes"}</definedName>
    <definedName name="hjdj" hidden="1">{#N/A,#N/A,TRUE,"Cover";#N/A,#N/A,TRUE,"Conts";#N/A,#N/A,TRUE,"VOS";#N/A,#N/A,TRUE,"Warrington";#N/A,#N/A,TRUE,"Widnes"}</definedName>
    <definedName name="hjghjf" localSheetId="0" hidden="1">{#N/A,#N/A,FALSE,"표지목차"}</definedName>
    <definedName name="hjghjf" localSheetId="4" hidden="1">{#N/A,#N/A,FALSE,"표지목차"}</definedName>
    <definedName name="hjghjf" hidden="1">{#N/A,#N/A,FALSE,"표지목차"}</definedName>
    <definedName name="hjk" localSheetId="0" hidden="1">{#N/A,#N/A,FALSE,"MARCH"}</definedName>
    <definedName name="hjk" localSheetId="4" hidden="1">{#N/A,#N/A,FALSE,"MARCH"}</definedName>
    <definedName name="hjk" hidden="1">{#N/A,#N/A,FALSE,"MARCH"}</definedName>
    <definedName name="hjkghk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kghk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kgh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mghj" localSheetId="0" hidden="1">{#N/A,#N/A,FALSE,"물량산출"}</definedName>
    <definedName name="hjmghj" localSheetId="4" hidden="1">{#N/A,#N/A,FALSE,"물량산출"}</definedName>
    <definedName name="hjmghj" hidden="1">{#N/A,#N/A,FALSE,"물량산출"}</definedName>
    <definedName name="hjy" localSheetId="0" hidden="1">{"'Break down'!$A$4"}</definedName>
    <definedName name="hjy" localSheetId="4" hidden="1">{"'Break down'!$A$4"}</definedName>
    <definedName name="hjy" hidden="1">{"'Break down'!$A$4"}</definedName>
    <definedName name="h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djdjh" localSheetId="0" hidden="1">{#N/A,#N/A,FALSE,"물량산출"}</definedName>
    <definedName name="hkdjdjh" localSheetId="4" hidden="1">{#N/A,#N/A,FALSE,"물량산출"}</definedName>
    <definedName name="hkdjdjh" hidden="1">{#N/A,#N/A,FALSE,"물량산출"}</definedName>
    <definedName name="hkjjhkhkh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OIST기초" localSheetId="0" hidden="1">{#N/A,#N/A,FALSE,"물량산출"}</definedName>
    <definedName name="HOIST기초" localSheetId="4" hidden="1">{#N/A,#N/A,FALSE,"물량산출"}</definedName>
    <definedName name="HOIST기초" hidden="1">{#N/A,#N/A,FALSE,"물량산출"}</definedName>
    <definedName name="hshjy" localSheetId="0" hidden="1">{#N/A,#N/A,TRUE,"Cover";#N/A,#N/A,TRUE,"Conts";#N/A,#N/A,TRUE,"VOS";#N/A,#N/A,TRUE,"Warrington";#N/A,#N/A,TRUE,"Widnes"}</definedName>
    <definedName name="hshjy" localSheetId="4" hidden="1">{#N/A,#N/A,TRUE,"Cover";#N/A,#N/A,TRUE,"Conts";#N/A,#N/A,TRUE,"VOS";#N/A,#N/A,TRUE,"Warrington";#N/A,#N/A,TRUE,"Widnes"}</definedName>
    <definedName name="hshjy" hidden="1">{#N/A,#N/A,TRUE,"Cover";#N/A,#N/A,TRUE,"Conts";#N/A,#N/A,TRUE,"VOS";#N/A,#N/A,TRUE,"Warrington";#N/A,#N/A,TRUE,"Widnes"}</definedName>
    <definedName name="hshxdht" localSheetId="0" hidden="1">{#N/A,#N/A,TRUE,"Cover";#N/A,#N/A,TRUE,"Conts";#N/A,#N/A,TRUE,"VOS";#N/A,#N/A,TRUE,"Warrington";#N/A,#N/A,TRUE,"Widnes"}</definedName>
    <definedName name="hshxdht" localSheetId="4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jh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jh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jh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yhjtyhj" localSheetId="0" hidden="1">{#N/A,#N/A,TRUE,"Cover";#N/A,#N/A,TRUE,"Conts";#N/A,#N/A,TRUE,"VOS";#N/A,#N/A,TRUE,"Warrington";#N/A,#N/A,TRUE,"Widnes"}</definedName>
    <definedName name="hsyhjtyhj" localSheetId="4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t" localSheetId="0" hidden="1">{"'Break down'!$A$4"}</definedName>
    <definedName name="ht" localSheetId="4" hidden="1">{"'Break down'!$A$4"}</definedName>
    <definedName name="ht" hidden="1">{"'Break down'!$A$4"}</definedName>
    <definedName name="htg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g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ML" localSheetId="4" hidden="1">{"'장비'!$A$3:$M$12"}</definedName>
    <definedName name="HTML" hidden="1">{"'장비'!$A$3:$M$12"}</definedName>
    <definedName name="HTML_CodePage" hidden="1">9</definedName>
    <definedName name="HTML_CodePage1" hidden="1">9</definedName>
    <definedName name="HTML_Control" localSheetId="0" hidden="1">{"'Break down'!$A$4"}</definedName>
    <definedName name="HTML_Control" localSheetId="4" hidden="1">{"'Break down'!$A$4"}</definedName>
    <definedName name="HTML_Control" hidden="1">{"'Break down'!$A$4"}</definedName>
    <definedName name="HTML_Control1" localSheetId="4" hidden="1">{"'Break down'!$A$4"}</definedName>
    <definedName name="HTML_Control1" hidden="1">{"'Break down'!$A$4"}</definedName>
    <definedName name="HTML_control2" localSheetId="4" hidden="1">{"'Sheet1'!$A$4386:$N$4591"}</definedName>
    <definedName name="HTML_control2" hidden="1">{"'Sheet1'!$A$4386:$N$4591"}</definedName>
    <definedName name="HTML_Description" hidden="1">""</definedName>
    <definedName name="HTML_Email" hidden="1">""</definedName>
    <definedName name="HTML_Header" hidden="1">"Break down"</definedName>
    <definedName name="HTML_Header1" hidden="1">"Break down"</definedName>
    <definedName name="HTML_LastUpdate" hidden="1">"6/7/98"</definedName>
    <definedName name="HTML_LastUpdate1" hidden="1">"6/7/98"</definedName>
    <definedName name="HTML_LineAfter" hidden="1">FALSE</definedName>
    <definedName name="HTML_LineBefore" hidden="1">FALSE</definedName>
    <definedName name="HTML_Name" hidden="1">"PAUL MATHEW"</definedName>
    <definedName name="HTML_Name1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PathFile1" hidden="1">"C:\WINDOWS\MSAPPS\MyHTML.htm"</definedName>
    <definedName name="HTML_Title" hidden="1">"Break_down"</definedName>
    <definedName name="HTML_Title1" hidden="1">"Break_down"</definedName>
    <definedName name="HTML1_10" hidden="1">""</definedName>
    <definedName name="HTML1_11" hidden="1">1</definedName>
    <definedName name="HTML1_12" hidden="1">"C:\My Documents\cck\MyHTML.htm"</definedName>
    <definedName name="HTML1_2" hidden="1">1</definedName>
    <definedName name="HTML1_3" hidden="1">"98계획ⅱ.XL"</definedName>
    <definedName name="HTML1_4" hidden="1">"98총괄"</definedName>
    <definedName name="HTML1_5" hidden="1">""</definedName>
    <definedName name="HTML1_6" hidden="1">1</definedName>
    <definedName name="HTML1_7" hidden="1">1</definedName>
    <definedName name="HTML1_8" hidden="1">"97-12-10"</definedName>
    <definedName name="HTML1_9" hidden="1">"hyogye01"</definedName>
    <definedName name="HTMLCount" hidden="1">1</definedName>
    <definedName name="htr" localSheetId="0" hidden="1">{"'Break down'!$A$4"}</definedName>
    <definedName name="htr" localSheetId="4" hidden="1">{"'Break down'!$A$4"}</definedName>
    <definedName name="htr" hidden="1">{"'Break down'!$A$4"}</definedName>
    <definedName name="htrhrsth" localSheetId="0" hidden="1">{#N/A,#N/A,TRUE,"Cover";#N/A,#N/A,TRUE,"Conts";#N/A,#N/A,TRUE,"VOS";#N/A,#N/A,TRUE,"Warrington";#N/A,#N/A,TRUE,"Widnes"}</definedName>
    <definedName name="htrhrsth" localSheetId="4" hidden="1">{#N/A,#N/A,TRUE,"Cover";#N/A,#N/A,TRUE,"Conts";#N/A,#N/A,TRUE,"VOS";#N/A,#N/A,TRUE,"Warrington";#N/A,#N/A,TRUE,"Widnes"}</definedName>
    <definedName name="htrhrsth" hidden="1">{#N/A,#N/A,TRUE,"Cover";#N/A,#N/A,TRUE,"Conts";#N/A,#N/A,TRUE,"VOS";#N/A,#N/A,TRUE,"Warrington";#N/A,#N/A,TRUE,"Widnes"}</definedName>
    <definedName name="htrru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rru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rr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utgfru" localSheetId="0" hidden="1">{#N/A,#N/A,TRUE,"Cover";#N/A,#N/A,TRUE,"Conts";#N/A,#N/A,TRUE,"VOS";#N/A,#N/A,TRUE,"Warrington";#N/A,#N/A,TRUE,"Widnes"}</definedName>
    <definedName name="hutgfru" localSheetId="4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8uiuyi" localSheetId="0" hidden="1">{#N/A,#N/A,TRUE,"Cover";#N/A,#N/A,TRUE,"Conts";#N/A,#N/A,TRUE,"VOS";#N/A,#N/A,TRUE,"Warrington";#N/A,#N/A,TRUE,"Widnes"}</definedName>
    <definedName name="i8uiuyi" localSheetId="4" hidden="1">{#N/A,#N/A,TRUE,"Cover";#N/A,#N/A,TRUE,"Conts";#N/A,#N/A,TRUE,"VOS";#N/A,#N/A,TRUE,"Warrington";#N/A,#N/A,TRUE,"Widnes"}</definedName>
    <definedName name="i8uiuyi" hidden="1">{#N/A,#N/A,TRUE,"Cover";#N/A,#N/A,TRUE,"Conts";#N/A,#N/A,TRUE,"VOS";#N/A,#N/A,TRUE,"Warrington";#N/A,#N/A,TRUE,"Widnes"}</definedName>
    <definedName name="IAM" localSheetId="4" hidden="1">{"'Sheet1'!$A$4386:$N$4591"}</definedName>
    <definedName name="IAM" hidden="1">{"'Sheet1'!$A$4386:$N$4591"}</definedName>
    <definedName name="ihg" localSheetId="4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localSheetId="4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ip" localSheetId="0" hidden="1">{"'Break down'!$A$4"}</definedName>
    <definedName name="iiip" localSheetId="4" hidden="1">{"'Break down'!$A$4"}</definedName>
    <definedName name="iiip" hidden="1">{"'Break down'!$A$4"}</definedName>
    <definedName name="iiy" localSheetId="0" hidden="1">{"'Break down'!$A$4"}</definedName>
    <definedName name="iiy" localSheetId="4" hidden="1">{"'Break down'!$A$4"}</definedName>
    <definedName name="iiy" hidden="1">{"'Break down'!$A$4"}</definedName>
    <definedName name="ijn" localSheetId="0" hidden="1">{#N/A,#N/A,FALSE,"MARCH"}</definedName>
    <definedName name="ijn" localSheetId="4" hidden="1">{#N/A,#N/A,FALSE,"MARCH"}</definedName>
    <definedName name="ijn" hidden="1">{#N/A,#N/A,FALSE,"MARCH"}</definedName>
    <definedName name="imm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mm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m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ndex" localSheetId="0" hidden="1">#REF!</definedName>
    <definedName name="index" hidden="1">#REF!</definedName>
    <definedName name="Indirect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stall_cost">[32]Sheet9!#REF!</definedName>
    <definedName name="Insurance">[32]Sheet9!#REF!</definedName>
    <definedName name="io8yuou8y" localSheetId="0" hidden="1">{#N/A,#N/A,TRUE,"Cover";#N/A,#N/A,TRUE,"Conts";#N/A,#N/A,TRUE,"VOS";#N/A,#N/A,TRUE,"Warrington";#N/A,#N/A,TRUE,"Widnes"}</definedName>
    <definedName name="io8yuou8y" localSheetId="4" hidden="1">{#N/A,#N/A,TRUE,"Cover";#N/A,#N/A,TRUE,"Conts";#N/A,#N/A,TRUE,"VOS";#N/A,#N/A,TRUE,"Warrington";#N/A,#N/A,TRUE,"Widnes"}</definedName>
    <definedName name="io8yuou8y" hidden="1">{#N/A,#N/A,TRUE,"Cover";#N/A,#N/A,TRUE,"Conts";#N/A,#N/A,TRUE,"VOS";#N/A,#N/A,TRUE,"Warrington";#N/A,#N/A,TRUE,"Widnes"}</definedName>
    <definedName name="iol" localSheetId="0" hidden="1">{#N/A,#N/A,TRUE,"Cover";#N/A,#N/A,TRUE,"Conts";#N/A,#N/A,TRUE,"VOS";#N/A,#N/A,TRUE,"Warrington";#N/A,#N/A,TRUE,"Widnes"}</definedName>
    <definedName name="iol" localSheetId="4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localSheetId="0" hidden="1">{#N/A,#N/A,TRUE,"Cover";#N/A,#N/A,TRUE,"Conts";#N/A,#N/A,TRUE,"VOS";#N/A,#N/A,TRUE,"Warrington";#N/A,#N/A,TRUE,"Widnes"}</definedName>
    <definedName name="ioykyoyu" localSheetId="4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PCs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"PwC UK Website Access"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"11/15/2006 11:59:13 AM"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o" hidden="1">[20]FitOutConfCentre!#REF!</definedName>
    <definedName name="iu" localSheetId="4" hidden="1">{#N/A,#N/A,TRUE,"Cover";#N/A,#N/A,TRUE,"Conts";#N/A,#N/A,TRUE,"VOS";#N/A,#N/A,TRUE,"Warrington";#N/A,#N/A,TRUE,"Widnes"}</definedName>
    <definedName name="iu" hidden="1">{#N/A,#N/A,TRUE,"Cover";#N/A,#N/A,TRUE,"Conts";#N/A,#N/A,TRUE,"VOS";#N/A,#N/A,TRUE,"Warrington";#N/A,#N/A,TRUE,"Widnes"}</definedName>
    <definedName name="iuh" localSheetId="4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localSheetId="0" hidden="1">{#N/A,#N/A,TRUE,"Cover";#N/A,#N/A,TRUE,"Conts";#N/A,#N/A,TRUE,"VOS";#N/A,#N/A,TRUE,"Warrington";#N/A,#N/A,TRUE,"Widnes"}</definedName>
    <definedName name="iui" localSheetId="4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ou" localSheetId="4" hidden="1">{#N/A,#N/A,TRUE,"Cover";#N/A,#N/A,TRUE,"Conts";#N/A,#N/A,TRUE,"VOS";#N/A,#N/A,TRUE,"Warrington";#N/A,#N/A,TRUE,"Widnes"}</definedName>
    <definedName name="iuiou" hidden="1">{#N/A,#N/A,TRUE,"Cover";#N/A,#N/A,TRUE,"Conts";#N/A,#N/A,TRUE,"VOS";#N/A,#N/A,TRUE,"Warrington";#N/A,#N/A,TRUE,"Widnes"}</definedName>
    <definedName name="iuk" localSheetId="0" hidden="1">{#N/A,#N/A,TRUE,"Cover";#N/A,#N/A,TRUE,"Conts";#N/A,#N/A,TRUE,"VOS";#N/A,#N/A,TRUE,"Warrington";#N/A,#N/A,TRUE,"Widnes"}</definedName>
    <definedName name="iuk" localSheetId="4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localSheetId="4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localSheetId="0" hidden="1">{#N/A,#N/A,TRUE,"Cover";#N/A,#N/A,TRUE,"Conts";#N/A,#N/A,TRUE,"VOS";#N/A,#N/A,TRUE,"Warrington";#N/A,#N/A,TRUE,"Widnes"}</definedName>
    <definedName name="iulouy" localSheetId="4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uouio" localSheetId="0" hidden="1">{#N/A,#N/A,FALSE,"물량산출"}</definedName>
    <definedName name="iuouio" localSheetId="4" hidden="1">{#N/A,#N/A,FALSE,"물량산출"}</definedName>
    <definedName name="iuouio" hidden="1">{#N/A,#N/A,FALSE,"물량산출"}</definedName>
    <definedName name="ivrcl" localSheetId="4" hidden="1">{"'Sheet1'!$A$4386:$N$4591"}</definedName>
    <definedName name="ivrcl" hidden="1">{"'Sheet1'!$A$4386:$N$4591"}</definedName>
    <definedName name="j7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7u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7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mes" hidden="1">[13]graphs!#REF!</definedName>
    <definedName name="jdjhdj" localSheetId="0" hidden="1">{#N/A,#N/A,FALSE,"CAM-G7";#N/A,#N/A,FALSE,"SPL";#N/A,#N/A,FALSE,"butt-in G7";#N/A,#N/A,FALSE,"dia-in G7";#N/A,#N/A,FALSE,"추가-STA G7"}</definedName>
    <definedName name="jdjhdj" localSheetId="4" hidden="1">{#N/A,#N/A,FALSE,"CAM-G7";#N/A,#N/A,FALSE,"SPL";#N/A,#N/A,FALSE,"butt-in G7";#N/A,#N/A,FALSE,"dia-in G7";#N/A,#N/A,FALSE,"추가-STA G7"}</definedName>
    <definedName name="jdjhdj" hidden="1">{#N/A,#N/A,FALSE,"CAM-G7";#N/A,#N/A,FALSE,"SPL";#N/A,#N/A,FALSE,"butt-in G7";#N/A,#N/A,FALSE,"dia-in G7";#N/A,#N/A,FALSE,"추가-STA G7"}</definedName>
    <definedName name="jfhgjf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gjf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gjf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g" localSheetId="4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hjgj" localSheetId="0" hidden="1">{#N/A,#N/A,FALSE,"물량산출"}</definedName>
    <definedName name="jghjgj" localSheetId="4" hidden="1">{#N/A,#N/A,FALSE,"물량산출"}</definedName>
    <definedName name="jghjgj" hidden="1">{#N/A,#N/A,FALSE,"물량산출"}</definedName>
    <definedName name="jghkg" localSheetId="0" hidden="1">{#N/A,#N/A,FALSE,"갑지";#N/A,#N/A,FALSE,"개요";#N/A,#N/A,FALSE,"비목별";#N/A,#N/A,FALSE,"건물별";#N/A,#N/A,FALSE,"기구표";#N/A,#N/A,FALSE,"직원투입"}</definedName>
    <definedName name="jghkg" localSheetId="4" hidden="1">{#N/A,#N/A,FALSE,"갑지";#N/A,#N/A,FALSE,"개요";#N/A,#N/A,FALSE,"비목별";#N/A,#N/A,FALSE,"건물별";#N/A,#N/A,FALSE,"기구표";#N/A,#N/A,FALSE,"직원투입"}</definedName>
    <definedName name="jghkg" hidden="1">{#N/A,#N/A,FALSE,"갑지";#N/A,#N/A,FALSE,"개요";#N/A,#N/A,FALSE,"비목별";#N/A,#N/A,FALSE,"건물별";#N/A,#N/A,FALSE,"기구표";#N/A,#N/A,FALSE,"직원투입"}</definedName>
    <definedName name="jgt" localSheetId="0" hidden="1">{"'Break down'!$A$4"}</definedName>
    <definedName name="jgt" localSheetId="4" hidden="1">{"'Break down'!$A$4"}</definedName>
    <definedName name="jgt" hidden="1">{"'Break down'!$A$4"}</definedName>
    <definedName name="j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fgjfj" localSheetId="0" hidden="1">{#N/A,#N/A,FALSE,"CAM-G7";#N/A,#N/A,FALSE,"SPL";#N/A,#N/A,FALSE,"butt-in G7";#N/A,#N/A,FALSE,"dia-in G7";#N/A,#N/A,FALSE,"추가-STA G7"}</definedName>
    <definedName name="jhfgjfj" localSheetId="4" hidden="1">{#N/A,#N/A,FALSE,"CAM-G7";#N/A,#N/A,FALSE,"SPL";#N/A,#N/A,FALSE,"butt-in G7";#N/A,#N/A,FALSE,"dia-in G7";#N/A,#N/A,FALSE,"추가-STA G7"}</definedName>
    <definedName name="jhfgjfj" hidden="1">{#N/A,#N/A,FALSE,"CAM-G7";#N/A,#N/A,FALSE,"SPL";#N/A,#N/A,FALSE,"butt-in G7";#N/A,#N/A,FALSE,"dia-in G7";#N/A,#N/A,FALSE,"추가-STA G7"}</definedName>
    <definedName name="jhg" localSheetId="4" hidden="1">{#N/A,#N/A,TRUE,"Cover";#N/A,#N/A,TRUE,"Conts";#N/A,#N/A,TRUE,"VOS";#N/A,#N/A,TRUE,"Warrington";#N/A,#N/A,TRUE,"Widnes"}</definedName>
    <definedName name="jhg" hidden="1">{#N/A,#N/A,TRUE,"Cover";#N/A,#N/A,TRUE,"Conts";#N/A,#N/A,TRUE,"VOS";#N/A,#N/A,TRUE,"Warrington";#N/A,#N/A,TRUE,"Widnes"}</definedName>
    <definedName name="jhgfjfgjj" localSheetId="0" hidden="1">{#N/A,#N/A,FALSE,"운반시간"}</definedName>
    <definedName name="jhgfjfgjj" localSheetId="4" hidden="1">{#N/A,#N/A,FALSE,"운반시간"}</definedName>
    <definedName name="jhgfjfgjj" hidden="1">{#N/A,#N/A,FALSE,"운반시간"}</definedName>
    <definedName name="jhgjghj" localSheetId="0" hidden="1">{#N/A,#N/A,FALSE,"물량산출"}</definedName>
    <definedName name="jhgjghj" localSheetId="4" hidden="1">{#N/A,#N/A,FALSE,"물량산출"}</definedName>
    <definedName name="jhgjghj" hidden="1">{#N/A,#N/A,FALSE,"물량산출"}</definedName>
    <definedName name="jhguy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guy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guy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iokjhjhbhb" hidden="1">[21]FitOutConfCentre!#REF!</definedName>
    <definedName name="jhjdf" localSheetId="0" hidden="1">{"'Break down'!$A$4"}</definedName>
    <definedName name="jhjdf" localSheetId="4" hidden="1">{"'Break down'!$A$4"}</definedName>
    <definedName name="jhjdf" hidden="1">{"'Break down'!$A$4"}</definedName>
    <definedName name="jhjjkjuiou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jkjuiouj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jkjuiou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khgf" localSheetId="0" hidden="1">{#N/A,#N/A,FALSE,"갑지";#N/A,#N/A,FALSE,"개요";#N/A,#N/A,FALSE,"비목별";#N/A,#N/A,FALSE,"건물별";#N/A,#N/A,FALSE,"기구표";#N/A,#N/A,FALSE,"직원투입"}</definedName>
    <definedName name="jhkhgf" localSheetId="4" hidden="1">{#N/A,#N/A,FALSE,"갑지";#N/A,#N/A,FALSE,"개요";#N/A,#N/A,FALSE,"비목별";#N/A,#N/A,FALSE,"건물별";#N/A,#N/A,FALSE,"기구표";#N/A,#N/A,FALSE,"직원투입"}</definedName>
    <definedName name="jhkhgf" hidden="1">{#N/A,#N/A,FALSE,"갑지";#N/A,#N/A,FALSE,"개요";#N/A,#N/A,FALSE,"비목별";#N/A,#N/A,FALSE,"건물별";#N/A,#N/A,FALSE,"기구표";#N/A,#N/A,FALSE,"직원투입"}</definedName>
    <definedName name="jhkkg" localSheetId="0" hidden="1">{#N/A,#N/A,FALSE,"물량산출"}</definedName>
    <definedName name="jhkkg" localSheetId="4" hidden="1">{#N/A,#N/A,FALSE,"물량산출"}</definedName>
    <definedName name="jhkkg" hidden="1">{#N/A,#N/A,FALSE,"물량산출"}</definedName>
    <definedName name="ji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jy" localSheetId="0" hidden="1">{"'Break down'!$A$4"}</definedName>
    <definedName name="jjy" localSheetId="4" hidden="1">{"'Break down'!$A$4"}</definedName>
    <definedName name="jjy" hidden="1">{"'Break down'!$A$4"}</definedName>
    <definedName name="JK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.j.oi" localSheetId="0" hidden="1">{#N/A,#N/A,TRUE,"Cover";#N/A,#N/A,TRUE,"Conts";#N/A,#N/A,TRUE,"VOS";#N/A,#N/A,TRUE,"Warrington";#N/A,#N/A,TRUE,"Widnes"}</definedName>
    <definedName name="jk.j.oi" localSheetId="4" hidden="1">{#N/A,#N/A,TRUE,"Cover";#N/A,#N/A,TRUE,"Conts";#N/A,#N/A,TRUE,"VOS";#N/A,#N/A,TRUE,"Warrington";#N/A,#N/A,TRUE,"Widnes"}</definedName>
    <definedName name="jk.j.oi" hidden="1">{#N/A,#N/A,TRUE,"Cover";#N/A,#N/A,TRUE,"Conts";#N/A,#N/A,TRUE,"VOS";#N/A,#N/A,TRUE,"Warrington";#N/A,#N/A,TRUE,"Widnes"}</definedName>
    <definedName name="jkghk" localSheetId="0" hidden="1">{#N/A,#N/A,FALSE,"물량산출"}</definedName>
    <definedName name="jkghk" localSheetId="4" hidden="1">{#N/A,#N/A,FALSE,"물량산출"}</definedName>
    <definedName name="jkghk" hidden="1">{#N/A,#N/A,FALSE,"물량산출"}</definedName>
    <definedName name="JKGKJHK" localSheetId="0" hidden="1">{#N/A,#N/A,TRUE,"Cover";#N/A,#N/A,TRUE,"Conts";#N/A,#N/A,TRUE,"VOS";#N/A,#N/A,TRUE,"Warrington";#N/A,#N/A,TRUE,"Widnes"}</definedName>
    <definedName name="JKGKJHK" localSheetId="4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hkh" localSheetId="0" hidden="1">{#N/A,#N/A,FALSE,"물량산출"}</definedName>
    <definedName name="jkhkh" localSheetId="4" hidden="1">{#N/A,#N/A,FALSE,"물량산출"}</definedName>
    <definedName name="jkhkh" hidden="1">{#N/A,#N/A,FALSE,"물량산출"}</definedName>
    <definedName name="jkj" hidden="1">#REF!</definedName>
    <definedName name="jk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j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ljljkl" localSheetId="0" hidden="1">{#N/A,#N/A,TRUE,"Cover";#N/A,#N/A,TRUE,"Conts";#N/A,#N/A,TRUE,"VOS";#N/A,#N/A,TRUE,"Warrington";#N/A,#N/A,TRUE,"Widnes"}</definedName>
    <definedName name="jkljljkl" localSheetId="4" hidden="1">{#N/A,#N/A,TRUE,"Cover";#N/A,#N/A,TRUE,"Conts";#N/A,#N/A,TRUE,"VOS";#N/A,#N/A,TRUE,"Warrington";#N/A,#N/A,TRUE,"Widnes"}</definedName>
    <definedName name="jkljljkl" hidden="1">{#N/A,#N/A,TRUE,"Cover";#N/A,#N/A,TRUE,"Conts";#N/A,#N/A,TRUE,"VOS";#N/A,#N/A,TRUE,"Warrington";#N/A,#N/A,TRUE,"Widnes"}</definedName>
    <definedName name="jktrujij" localSheetId="0" hidden="1">{#N/A,#N/A,TRUE,"Cover";#N/A,#N/A,TRUE,"Conts";#N/A,#N/A,TRUE,"VOS";#N/A,#N/A,TRUE,"Warrington";#N/A,#N/A,TRUE,"Widnes"}</definedName>
    <definedName name="jktrujij" localSheetId="4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localSheetId="0" hidden="1">{#N/A,#N/A,TRUE,"Cover";#N/A,#N/A,TRUE,"Conts";#N/A,#N/A,TRUE,"VOS";#N/A,#N/A,TRUE,"Warrington";#N/A,#N/A,TRUE,"Widnes"}</definedName>
    <definedName name="jktukk" localSheetId="4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VBH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VBH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VBH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y" localSheetId="0" hidden="1">{#N/A,#N/A,TRUE,"Cover";#N/A,#N/A,TRUE,"Conts";#N/A,#N/A,TRUE,"VOS";#N/A,#N/A,TRUE,"Warrington";#N/A,#N/A,TRUE,"Widnes"}</definedName>
    <definedName name="jky" localSheetId="4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mjkjk" localSheetId="4" hidden="1">{"'Break down'!$A$4"}</definedName>
    <definedName name="jmjkjk" hidden="1">{"'Break down'!$A$4"}</definedName>
    <definedName name="jndfhnszlfbs" hidden="1">#REF!</definedName>
    <definedName name="jo" localSheetId="4" hidden="1">{"'Break down'!$A$4"}</definedName>
    <definedName name="jo" hidden="1">{"'Break down'!$A$4"}</definedName>
    <definedName name="joy" localSheetId="4" hidden="1">{"'Break down'!$A$4"}</definedName>
    <definedName name="joy" hidden="1">{"'Break down'!$A$4"}</definedName>
    <definedName name="joyr" localSheetId="4" hidden="1">{"'Break down'!$A$4"}</definedName>
    <definedName name="joyr" hidden="1">{"'Break down'!$A$4"}</definedName>
    <definedName name="jp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tyhjswjy" localSheetId="0" hidden="1">{#N/A,#N/A,TRUE,"Cover";#N/A,#N/A,TRUE,"Conts";#N/A,#N/A,TRUE,"VOS";#N/A,#N/A,TRUE,"Warrington";#N/A,#N/A,TRUE,"Widnes"}</definedName>
    <definedName name="jtyhjswjy" localSheetId="4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ju" localSheetId="0" hidden="1">{"Output-Min",#N/A,FALSE,"Output"}</definedName>
    <definedName name="ju" localSheetId="4" hidden="1">{"Output-Min",#N/A,FALSE,"Output"}</definedName>
    <definedName name="ju" hidden="1">{"Output-Min",#N/A,FALSE,"Output"}</definedName>
    <definedName name="ju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ytej" localSheetId="0" hidden="1">{#N/A,#N/A,FALSE,"갑지";#N/A,#N/A,FALSE,"개요";#N/A,#N/A,FALSE,"비목별";#N/A,#N/A,FALSE,"건물별";#N/A,#N/A,FALSE,"기구표";#N/A,#N/A,FALSE,"직원투입"}</definedName>
    <definedName name="jytej" localSheetId="4" hidden="1">{#N/A,#N/A,FALSE,"갑지";#N/A,#N/A,FALSE,"개요";#N/A,#N/A,FALSE,"비목별";#N/A,#N/A,FALSE,"건물별";#N/A,#N/A,FALSE,"기구표";#N/A,#N/A,FALSE,"직원투입"}</definedName>
    <definedName name="jytej" hidden="1">{#N/A,#N/A,FALSE,"갑지";#N/A,#N/A,FALSE,"개요";#N/A,#N/A,FALSE,"비목별";#N/A,#N/A,FALSE,"건물별";#N/A,#N/A,FALSE,"기구표";#N/A,#N/A,FALSE,"직원투입"}</definedName>
    <definedName name="k" localSheetId="0" hidden="1">#REF!</definedName>
    <definedName name="kasdfjhd" localSheetId="4" hidden="1">{"'Typical Costs Estimates'!$C$158:$H$161"}</definedName>
    <definedName name="kasdfjhd" hidden="1">{"'Typical Costs Estimates'!$C$158:$H$161"}</definedName>
    <definedName name="kdhjdh" localSheetId="0" hidden="1">{#N/A,#N/A,FALSE,"단가표지"}</definedName>
    <definedName name="kdhjdh" localSheetId="4" hidden="1">{#N/A,#N/A,FALSE,"단가표지"}</definedName>
    <definedName name="kdhjdh" hidden="1">{#N/A,#N/A,FALSE,"단가표지"}</definedName>
    <definedName name="kfjdfjdj" localSheetId="0" hidden="1">{#N/A,#N/A,FALSE,"CAM-G7";#N/A,#N/A,FALSE,"SPL";#N/A,#N/A,FALSE,"butt-in G7";#N/A,#N/A,FALSE,"dia-in G7";#N/A,#N/A,FALSE,"추가-STA G7"}</definedName>
    <definedName name="kfjdfjdj" localSheetId="4" hidden="1">{#N/A,#N/A,FALSE,"CAM-G7";#N/A,#N/A,FALSE,"SPL";#N/A,#N/A,FALSE,"butt-in G7";#N/A,#N/A,FALSE,"dia-in G7";#N/A,#N/A,FALSE,"추가-STA G7"}</definedName>
    <definedName name="kfjdfjdj" hidden="1">{#N/A,#N/A,FALSE,"CAM-G7";#N/A,#N/A,FALSE,"SPL";#N/A,#N/A,FALSE,"butt-in G7";#N/A,#N/A,FALSE,"dia-in G7";#N/A,#N/A,FALSE,"추가-STA G7"}</definedName>
    <definedName name="KGFKL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FKLF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FKL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i" localSheetId="0" hidden="1">{#N/A,#N/A,FALSE,"MARCH"}</definedName>
    <definedName name="kgi" localSheetId="4" hidden="1">{#N/A,#N/A,FALSE,"MARCH"}</definedName>
    <definedName name="kgi" hidden="1">{#N/A,#N/A,FALSE,"MARCH"}</definedName>
    <definedName name="kgj" localSheetId="0" hidden="1">{#N/A,#N/A,FALSE,"MARCH"}</definedName>
    <definedName name="kgj" localSheetId="4" hidden="1">{#N/A,#N/A,FALSE,"MARCH"}</definedName>
    <definedName name="kgj" hidden="1">{#N/A,#N/A,FALSE,"MARCH"}</definedName>
    <definedName name="kgjfgjgj" localSheetId="0" hidden="1">{#N/A,#N/A,TRUE,"Cover";#N/A,#N/A,TRUE,"Conts";#N/A,#N/A,TRUE,"VOS";#N/A,#N/A,TRUE,"Warrington";#N/A,#N/A,TRUE,"Widnes"}</definedName>
    <definedName name="kgjfgjgj" localSheetId="4" hidden="1">{#N/A,#N/A,TRUE,"Cover";#N/A,#N/A,TRUE,"Conts";#N/A,#N/A,TRUE,"VOS";#N/A,#N/A,TRUE,"Warrington";#N/A,#N/A,TRUE,"Widnes"}</definedName>
    <definedName name="kgjfgjgj" hidden="1">{#N/A,#N/A,TRUE,"Cover";#N/A,#N/A,TRUE,"Conts";#N/A,#N/A,TRUE,"VOS";#N/A,#N/A,TRUE,"Warrington";#N/A,#N/A,TRUE,"Widnes"}</definedName>
    <definedName name="khaldoun" localSheetId="4" hidden="1">{"'Break down'!$A$4"}</definedName>
    <definedName name="khaldoun" hidden="1">{"'Break down'!$A$4"}</definedName>
    <definedName name="khfgjsdj" localSheetId="0" hidden="1">{#N/A,#N/A,FALSE,"혼합골재"}</definedName>
    <definedName name="khfgjsdj" localSheetId="4" hidden="1">{#N/A,#N/A,FALSE,"혼합골재"}</definedName>
    <definedName name="khfgjsdj" hidden="1">{#N/A,#N/A,FALSE,"혼합골재"}</definedName>
    <definedName name="khgfkhgf" localSheetId="4" hidden="1">{#N/A,#N/A,TRUE,"Cover";#N/A,#N/A,TRUE,"Conts";#N/A,#N/A,TRUE,"VOS";#N/A,#N/A,TRUE,"Warrington";#N/A,#N/A,TRUE,"Widnes"}</definedName>
    <definedName name="khgfkhgf" hidden="1">{#N/A,#N/A,TRUE,"Cover";#N/A,#N/A,TRUE,"Conts";#N/A,#N/A,TRUE,"VOS";#N/A,#N/A,TRUE,"Warrington";#N/A,#N/A,TRUE,"Widnes"}</definedName>
    <definedName name="khgkhg" localSheetId="0" hidden="1">{#N/A,#N/A,FALSE,"물량산출"}</definedName>
    <definedName name="khgkhg" localSheetId="4" hidden="1">{#N/A,#N/A,FALSE,"물량산출"}</definedName>
    <definedName name="khgkhg" hidden="1">{#N/A,#N/A,FALSE,"물량산출"}</definedName>
    <definedName name="khtf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f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f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ij" localSheetId="0" hidden="1">{#N/A,#N/A,FALSE,"MARCH"}</definedName>
    <definedName name="kij" localSheetId="4" hidden="1">{#N/A,#N/A,FALSE,"MARCH"}</definedName>
    <definedName name="kij" hidden="1">{#N/A,#N/A,FALSE,"MARCH"}</definedName>
    <definedName name="kijdd" localSheetId="4" hidden="1">{#N/A,#N/A,FALSE,"MARCH"}</definedName>
    <definedName name="kijdd" hidden="1">{#N/A,#N/A,FALSE,"MARCH"}</definedName>
    <definedName name="kj" localSheetId="4" hidden="1">{#N/A,#N/A,TRUE,"Cover";#N/A,#N/A,TRUE,"Conts";#N/A,#N/A,TRUE,"VOS";#N/A,#N/A,TRUE,"Warrington";#N/A,#N/A,TRUE,"Widnes"}</definedName>
    <definedName name="kj" hidden="1">{#N/A,#N/A,TRUE,"Cover";#N/A,#N/A,TRUE,"Conts";#N/A,#N/A,TRUE,"VOS";#N/A,#N/A,TRUE,"Warrington";#N/A,#N/A,TRUE,"Widnes"}</definedName>
    <definedName name="kjghfkj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ghfkj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ghfkj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hdjs" localSheetId="0" hidden="1">{#N/A,#N/A,FALSE,"CAM-G7";#N/A,#N/A,FALSE,"SPL";#N/A,#N/A,FALSE,"butt-in G7";#N/A,#N/A,FALSE,"dia-in G7";#N/A,#N/A,FALSE,"추가-STA G7"}</definedName>
    <definedName name="kjhdjs" localSheetId="4" hidden="1">{#N/A,#N/A,FALSE,"CAM-G7";#N/A,#N/A,FALSE,"SPL";#N/A,#N/A,FALSE,"butt-in G7";#N/A,#N/A,FALSE,"dia-in G7";#N/A,#N/A,FALSE,"추가-STA G7"}</definedName>
    <definedName name="kjhdjs" hidden="1">{#N/A,#N/A,FALSE,"CAM-G7";#N/A,#N/A,FALSE,"SPL";#N/A,#N/A,FALSE,"butt-in G7";#N/A,#N/A,FALSE,"dia-in G7";#N/A,#N/A,FALSE,"추가-STA G7"}</definedName>
    <definedName name="kjhgfdjdj" localSheetId="0" hidden="1">{#N/A,#N/A,FALSE,"물량산출"}</definedName>
    <definedName name="kjhgfdjdj" localSheetId="4" hidden="1">{#N/A,#N/A,FALSE,"물량산출"}</definedName>
    <definedName name="kjhgfdjdj" hidden="1">{#N/A,#N/A,FALSE,"물량산출"}</definedName>
    <definedName name="KJHIUBN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IUBNJ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IUBN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khk" localSheetId="0" hidden="1">{#N/A,#N/A,FALSE,"갑지";#N/A,#N/A,FALSE,"개요";#N/A,#N/A,FALSE,"비목별";#N/A,#N/A,FALSE,"건물별";#N/A,#N/A,FALSE,"기구표";#N/A,#N/A,FALSE,"직원투입"}</definedName>
    <definedName name="kjhkhk" localSheetId="4" hidden="1">{#N/A,#N/A,FALSE,"갑지";#N/A,#N/A,FALSE,"개요";#N/A,#N/A,FALSE,"비목별";#N/A,#N/A,FALSE,"건물별";#N/A,#N/A,FALSE,"기구표";#N/A,#N/A,FALSE,"직원투입"}</definedName>
    <definedName name="kjhkhk" hidden="1">{#N/A,#N/A,FALSE,"갑지";#N/A,#N/A,FALSE,"개요";#N/A,#N/A,FALSE,"비목별";#N/A,#N/A,FALSE,"건물별";#N/A,#N/A,FALSE,"기구표";#N/A,#N/A,FALSE,"직원투입"}</definedName>
    <definedName name="kjhkj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i" localSheetId="0" hidden="1">{#N/A,#N/A,FALSE,"MARCH"}</definedName>
    <definedName name="kji" localSheetId="4" hidden="1">{#N/A,#N/A,FALSE,"MARCH"}</definedName>
    <definedName name="kji" hidden="1">{#N/A,#N/A,FALSE,"MARCH"}</definedName>
    <definedName name="kkl" localSheetId="0" hidden="1">{#N/A,#N/A,FALSE,"Overall Trade &amp; Area";#N/A,#N/A,FALSE,"Overall EPC";#N/A,#N/A,FALSE,"EPC-TTIL";#N/A,#N/A,FALSE,"EPC-1";#N/A,#N/A,FALSE,"EPC-2";#N/A,#N/A,FALSE,"TR"}</definedName>
    <definedName name="kkl" localSheetId="4" hidden="1">{#N/A,#N/A,FALSE,"Overall Trade &amp; Area";#N/A,#N/A,FALSE,"Overall EPC";#N/A,#N/A,FALSE,"EPC-TTIL";#N/A,#N/A,FALSE,"EPC-1";#N/A,#N/A,FALSE,"EPC-2";#N/A,#N/A,FALSE,"TR"}</definedName>
    <definedName name="kkl" hidden="1">{#N/A,#N/A,FALSE,"Overall Trade &amp; Area";#N/A,#N/A,FALSE,"Overall EPC";#N/A,#N/A,FALSE,"EPC-TTIL";#N/A,#N/A,FALSE,"EPC-1";#N/A,#N/A,FALSE,"EPC-2";#N/A,#N/A,FALSE,"TR"}</definedName>
    <definedName name="kklmlk" localSheetId="4" hidden="1">{#N/A,#N/A,TRUE,"Cover";#N/A,#N/A,TRUE,"Conts";#N/A,#N/A,TRUE,"VOS";#N/A,#N/A,TRUE,"Warrington";#N/A,#N/A,TRUE,"Widnes"}</definedName>
    <definedName name="kklmlk" hidden="1">{#N/A,#N/A,TRUE,"Cover";#N/A,#N/A,TRUE,"Conts";#N/A,#N/A,TRUE,"VOS";#N/A,#N/A,TRUE,"Warrington";#N/A,#N/A,TRUE,"Widnes"}</definedName>
    <definedName name="klklo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klo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kl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" localSheetId="4" hidden="1">{"'Break down'!$A$4"}</definedName>
    <definedName name="KO" hidden="1">{"'Break down'!$A$4"}</definedName>
    <definedName name="kolj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yk" localSheetId="0" hidden="1">{#N/A,#N/A,TRUE,"Cover";#N/A,#N/A,TRUE,"Conts";#N/A,#N/A,TRUE,"VOS";#N/A,#N/A,TRUE,"Warrington";#N/A,#N/A,TRUE,"Widnes"}</definedName>
    <definedName name="kryk" localSheetId="4" hidden="1">{#N/A,#N/A,TRUE,"Cover";#N/A,#N/A,TRUE,"Conts";#N/A,#N/A,TRUE,"VOS";#N/A,#N/A,TRUE,"Warrington";#N/A,#N/A,TRUE,"Widnes"}</definedName>
    <definedName name="kryk" hidden="1">{#N/A,#N/A,TRUE,"Cover";#N/A,#N/A,TRUE,"Conts";#N/A,#N/A,TRUE,"VOS";#N/A,#N/A,TRUE,"Warrington";#N/A,#N/A,TRUE,"Widnes"}</definedName>
    <definedName name="ku" localSheetId="0" hidden="1">{"Output-BaseYear",#N/A,FALSE,"Output"}</definedName>
    <definedName name="ku" localSheetId="4" hidden="1">{"Output-BaseYear",#N/A,FALSE,"Output"}</definedName>
    <definedName name="ku" hidden="1">{"Output-BaseYear",#N/A,FALSE,"Output"}</definedName>
    <definedName name="ku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rFarki">#REF!</definedName>
    <definedName name="KYSTH" localSheetId="0" hidden="1">{#N/A,#N/A,TRUE,"Cover";#N/A,#N/A,TRUE,"Conts";#N/A,#N/A,TRUE,"VOS";#N/A,#N/A,TRUE,"Warrington";#N/A,#N/A,TRUE,"Widnes"}</definedName>
    <definedName name="KYSTH" localSheetId="4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LeanConcrete">#REF!</definedName>
    <definedName name="ledger" localSheetId="4" hidden="1">{"'Break down'!$A$4"}</definedName>
    <definedName name="ledger" hidden="1">{"'Break down'!$A$4"}</definedName>
    <definedName name="level" localSheetId="0" hidden="1">{#N/A,#N/A,TRUE,"Cover";#N/A,#N/A,TRUE,"Conts";#N/A,#N/A,TRUE,"VOS";#N/A,#N/A,TRUE,"Warrington";#N/A,#N/A,TRUE,"Widnes"}</definedName>
    <definedName name="level" localSheetId="4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3" localSheetId="0" hidden="1">{#N/A,#N/A,TRUE,"Cover";#N/A,#N/A,TRUE,"Conts";#N/A,#N/A,TRUE,"VOS";#N/A,#N/A,TRUE,"Warrington";#N/A,#N/A,TRUE,"Widnes"}</definedName>
    <definedName name="level3" localSheetId="4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goguliu" localSheetId="0" hidden="1">{#N/A,#N/A,TRUE,"Cover";#N/A,#N/A,TRUE,"Conts";#N/A,#N/A,TRUE,"VOS";#N/A,#N/A,TRUE,"Warrington";#N/A,#N/A,TRUE,"Widnes"}</definedName>
    <definedName name="lgoguliu" localSheetId="4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fts" hidden="1">'[1]Rate Analysis'!#REF!</definedName>
    <definedName name="limcount" hidden="1">3</definedName>
    <definedName name="lina" hidden="1">#REF!</definedName>
    <definedName name="liop" localSheetId="0" hidden="1">{"'Break down'!$A$4"}</definedName>
    <definedName name="liop" localSheetId="4" hidden="1">{"'Break down'!$A$4"}</definedName>
    <definedName name="liop" hidden="1">{"'Break down'!$A$4"}</definedName>
    <definedName name="list01" localSheetId="4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2" localSheetId="4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jkhg" hidden="1">#REF!</definedName>
    <definedName name="lk" hidden="1">[20]FitOutConfCentre!#REF!</definedName>
    <definedName name="lkdgszdgs" hidden="1">#REF!</definedName>
    <definedName name="lkjikjoi" localSheetId="4" hidden="1">{#N/A,#N/A,TRUE,"Cover";#N/A,#N/A,TRUE,"Conts";#N/A,#N/A,TRUE,"VOS";#N/A,#N/A,TRUE,"Warrington";#N/A,#N/A,TRUE,"Widnes"}</definedName>
    <definedName name="lkjikjoi" hidden="1">{#N/A,#N/A,TRUE,"Cover";#N/A,#N/A,TRUE,"Conts";#N/A,#N/A,TRUE,"VOS";#N/A,#N/A,TRUE,"Warrington";#N/A,#N/A,TRUE,"Widnes"}</definedName>
    <definedName name="lkjljl" localSheetId="0" hidden="1">{#N/A,#N/A,FALSE,"혼합골재"}</definedName>
    <definedName name="lkjljl" localSheetId="4" hidden="1">{#N/A,#N/A,FALSE,"혼합골재"}</definedName>
    <definedName name="lkjljl" hidden="1">{#N/A,#N/A,FALSE,"혼합골재"}</definedName>
    <definedName name="LKL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o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lll" localSheetId="0" hidden="1">{"'Break down'!$A$4"}</definedName>
    <definedName name="llll" localSheetId="4" hidden="1">{"'Break down'!$A$4"}</definedName>
    <definedName name="llll" hidden="1">{"'Break down'!$A$4"}</definedName>
    <definedName name="lllll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o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i" hidden="1">[43]Summ!#REF!</definedName>
    <definedName name="lo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" localSheetId="0" hidden="1">{#N/A,#N/A,TRUE,"Cover";#N/A,#N/A,TRUE,"Conts";#N/A,#N/A,TRUE,"VOS";#N/A,#N/A,TRUE,"Warrington";#N/A,#N/A,TRUE,"Widnes"}</definedName>
    <definedName name="ma" localSheetId="4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hinary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n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11B" localSheetId="0" hidden="1">{#N/A,#N/A,TRUE,"arnitower";#N/A,#N/A,TRUE,"arnigarage "}</definedName>
    <definedName name="MAN11B" localSheetId="4" hidden="1">{#N/A,#N/A,TRUE,"arnitower";#N/A,#N/A,TRUE,"arnigarage "}</definedName>
    <definedName name="MAN11B" hidden="1">{#N/A,#N/A,TRUE,"arnitower";#N/A,#N/A,TRUE,"arnigarage "}</definedName>
    <definedName name="manpower_site">[32]Sheet9!#REF!</definedName>
    <definedName name="MaterialToBeCrushed">#REF!</definedName>
    <definedName name="MaterialToBeScreened">#REF!</definedName>
    <definedName name="May" localSheetId="0" hidden="1">{#N/A,#N/A,FALSE,"MARCH"}</definedName>
    <definedName name="May" localSheetId="4" hidden="1">{#N/A,#N/A,FALSE,"MARCH"}</definedName>
    <definedName name="May" hidden="1">{#N/A,#N/A,FALSE,"MARCH"}</definedName>
    <definedName name="MC_">#REF!</definedName>
    <definedName name="MCCO" localSheetId="4" hidden="1">{#N/A,#N/A,FALSE,"CCTV"}</definedName>
    <definedName name="MCCO" hidden="1">{#N/A,#N/A,FALSE,"CCTV"}</definedName>
    <definedName name="MCCO10" localSheetId="4" hidden="1">{#N/A,#N/A,FALSE,"CCTV"}</definedName>
    <definedName name="MCCO10" hidden="1">{#N/A,#N/A,FALSE,"CCTV"}</definedName>
    <definedName name="MCCO11" localSheetId="4" hidden="1">{#N/A,#N/A,FALSE,"CCTV"}</definedName>
    <definedName name="MCCO11" hidden="1">{#N/A,#N/A,FALSE,"CCTV"}</definedName>
    <definedName name="MCCO12" localSheetId="4" hidden="1">{#N/A,#N/A,FALSE,"CCTV"}</definedName>
    <definedName name="MCCO12" hidden="1">{#N/A,#N/A,FALSE,"CCTV"}</definedName>
    <definedName name="MCCO13" localSheetId="4" hidden="1">{#N/A,#N/A,FALSE,"CCTV"}</definedName>
    <definedName name="MCCO13" hidden="1">{#N/A,#N/A,FALSE,"CCTV"}</definedName>
    <definedName name="MCCO3" localSheetId="4" hidden="1">{#N/A,#N/A,FALSE,"CCTV"}</definedName>
    <definedName name="MCCO3" hidden="1">{#N/A,#N/A,FALSE,"CCTV"}</definedName>
    <definedName name="MCCO4" localSheetId="4" hidden="1">{#N/A,#N/A,FALSE,"CCTV"}</definedName>
    <definedName name="MCCO4" hidden="1">{#N/A,#N/A,FALSE,"CCTV"}</definedName>
    <definedName name="MCCO5" localSheetId="4" hidden="1">{#N/A,#N/A,FALSE,"CCTV"}</definedName>
    <definedName name="MCCO5" hidden="1">{#N/A,#N/A,FALSE,"CCTV"}</definedName>
    <definedName name="MCCO6" localSheetId="4" hidden="1">{#N/A,#N/A,FALSE,"CCTV"}</definedName>
    <definedName name="MCCO6" hidden="1">{#N/A,#N/A,FALSE,"CCTV"}</definedName>
    <definedName name="MCCO7" localSheetId="4" hidden="1">{#N/A,#N/A,FALSE,"CCTV"}</definedName>
    <definedName name="MCCO7" hidden="1">{#N/A,#N/A,FALSE,"CCTV"}</definedName>
    <definedName name="MCCO8" localSheetId="4" hidden="1">{#N/A,#N/A,FALSE,"CCTV"}</definedName>
    <definedName name="MCCO8" hidden="1">{#N/A,#N/A,FALSE,"CCTV"}</definedName>
    <definedName name="MCCO9" localSheetId="4" hidden="1">{#N/A,#N/A,FALSE,"CCTV"}</definedName>
    <definedName name="MCCO9" hidden="1">{#N/A,#N/A,FALSE,"CCTV"}</definedName>
    <definedName name="MCCOÙ" localSheetId="4" hidden="1">{#N/A,#N/A,FALSE,"CCTV"}</definedName>
    <definedName name="MCCOÙ" hidden="1">{#N/A,#N/A,FALSE,"CCTV"}</definedName>
    <definedName name="measu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hjj" localSheetId="4" hidden="1">{"'Bill No. 7'!$A$1:$G$32"}</definedName>
    <definedName name="mhjj" hidden="1">{"'Bill No. 7'!$A$1:$G$32"}</definedName>
    <definedName name="mihh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c" hidden="1">#REF!</definedName>
    <definedName name="Mis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m" localSheetId="0" hidden="1">{#N/A,#N/A,FALSE,"포장단가"}</definedName>
    <definedName name="mmmm" localSheetId="4" hidden="1">{#N/A,#N/A,FALSE,"포장단가"}</definedName>
    <definedName name="mmmm" hidden="1">{#N/A,#N/A,FALSE,"포장단가"}</definedName>
    <definedName name="M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dbnb" hidden="1">#REF!</definedName>
    <definedName name="mnj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ontlyPercentCompletion">#REF!</definedName>
    <definedName name="mouli" localSheetId="4" hidden="1">{"'Sheet1'!$A$4386:$N$4591"}</definedName>
    <definedName name="mouli" hidden="1">{"'Sheet1'!$A$4386:$N$4591"}</definedName>
    <definedName name="mt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ultiplier">#REF!</definedName>
    <definedName name="Multiplier1">#REF!</definedName>
    <definedName name="n">#REF!</definedName>
    <definedName name="nandan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BHB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BHB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BHB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ddddddddf" localSheetId="4" hidden="1">{#N/A,#N/A,TRUE,"Cover";#N/A,#N/A,TRUE,"Conts";#N/A,#N/A,TRUE,"VOS";#N/A,#N/A,TRUE,"Warrington";#N/A,#N/A,TRUE,"Widnes"}</definedName>
    <definedName name="nddddddddf" hidden="1">{#N/A,#N/A,TRUE,"Cover";#N/A,#N/A,TRUE,"Conts";#N/A,#N/A,TRUE,"VOS";#N/A,#N/A,TRUE,"Warrington";#N/A,#N/A,TRUE,"Widnes"}</definedName>
    <definedName name="nego검토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WNAME" localSheetId="4" hidden="1">{#N/A,#N/A,FALSE,"CCTV"}</definedName>
    <definedName name="NEWNAME" hidden="1">{#N/A,#N/A,FALSE,"CCTV"}</definedName>
    <definedName name="ng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C">#REF!</definedName>
    <definedName name="NGK" localSheetId="0" hidden="1">{#N/A,#N/A,FALSE,"估價單  (3)"}</definedName>
    <definedName name="NGK" localSheetId="4" hidden="1">{#N/A,#N/A,FALSE,"估價單  (3)"}</definedName>
    <definedName name="NGK" hidden="1">{#N/A,#N/A,FALSE,"估價單  (3)"}</definedName>
    <definedName name="nil" localSheetId="0" hidden="1">{"Output-BaseYear",#N/A,FALSE,"Output"}</definedName>
    <definedName name="nil" localSheetId="4" hidden="1">{"Output-BaseYear",#N/A,FALSE,"Output"}</definedName>
    <definedName name="nil" hidden="1">{"Output-BaseYear",#N/A,FALSE,"Output"}</definedName>
    <definedName name="NJ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J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0" hidden="1">{"Inflation-BaseYear",#N/A,FALSE,"Inputs"}</definedName>
    <definedName name="no" localSheetId="4" hidden="1">{"Inflation-BaseYear",#N/A,FALSE,"Inputs"}</definedName>
    <definedName name="no" hidden="1">{"Inflation-BaseYear",#N/A,FALSE,"Inputs"}</definedName>
    <definedName name="No0">#REF!</definedName>
    <definedName name="none" localSheetId="0" hidden="1">{"Output-3Column",#N/A,FALSE,"Output"}</definedName>
    <definedName name="none" localSheetId="4" hidden="1">{"Output-3Column",#N/A,FALSE,"Output"}</definedName>
    <definedName name="none" hidden="1">{"Output-3Column",#N/A,FALSE,"Output"}</definedName>
    <definedName name="not" localSheetId="0" hidden="1">{"Output-All",#N/A,FALSE,"Output"}</definedName>
    <definedName name="not" localSheetId="4" hidden="1">{"Output-All",#N/A,FALSE,"Output"}</definedName>
    <definedName name="not" hidden="1">{"Output-All",#N/A,FALSE,"Output"}</definedName>
    <definedName name="nothing" localSheetId="0" hidden="1">{"Output-Min",#N/A,FALSE,"Output"}</definedName>
    <definedName name="nothing" localSheetId="4" hidden="1">{"Output-Min",#N/A,FALSE,"Output"}</definedName>
    <definedName name="nothing" hidden="1">{"Output-Min",#N/A,FALSE,"Output"}</definedName>
    <definedName name="nsd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sd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sd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evo" hidden="1">5</definedName>
    <definedName name="nujnnn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nnn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nnn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we">#REF!</definedName>
    <definedName name="o" hidden="1">#REF!</definedName>
    <definedName name="o9u0piupi" localSheetId="0" hidden="1">{#N/A,#N/A,TRUE,"Cover";#N/A,#N/A,TRUE,"Conts";#N/A,#N/A,TRUE,"VOS";#N/A,#N/A,TRUE,"Warrington";#N/A,#N/A,TRUE,"Widnes"}</definedName>
    <definedName name="o9u0piupi" localSheetId="4" hidden="1">{#N/A,#N/A,TRUE,"Cover";#N/A,#N/A,TRUE,"Conts";#N/A,#N/A,TRUE,"VOS";#N/A,#N/A,TRUE,"Warrington";#N/A,#N/A,TRUE,"Widnes"}</definedName>
    <definedName name="o9u0piupi" hidden="1">{#N/A,#N/A,TRUE,"Cover";#N/A,#N/A,TRUE,"Conts";#N/A,#N/A,TRUE,"VOS";#N/A,#N/A,TRUE,"Warrington";#N/A,#N/A,TRUE,"Widnes"}</definedName>
    <definedName name="oa" localSheetId="0" hidden="1">#REF!</definedName>
    <definedName name="oa" hidden="1">#REF!</definedName>
    <definedName name="ODH" hidden="1">#REF!</definedName>
    <definedName name="office_exp">[32]Sheet9!#REF!</definedName>
    <definedName name="oi" localSheetId="4" hidden="1">{#N/A,#N/A,TRUE,"Cover";#N/A,#N/A,TRUE,"Conts";#N/A,#N/A,TRUE,"VOS";#N/A,#N/A,TRUE,"Warrington";#N/A,#N/A,TRUE,"Widnes"}</definedName>
    <definedName name="oi" hidden="1">{#N/A,#N/A,TRUE,"Cover";#N/A,#N/A,TRUE,"Conts";#N/A,#N/A,TRUE,"VOS";#N/A,#N/A,TRUE,"Warrington";#N/A,#N/A,TRUE,"Widnes"}</definedName>
    <definedName name="oip" localSheetId="4" hidden="1">{"'Break down'!$A$4"}</definedName>
    <definedName name="oip" hidden="1">{"'Break down'!$A$4"}</definedName>
    <definedName name="olhm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hm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hm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o" localSheetId="0" hidden="1">{#N/A,#N/A,FALSE,"지침";#N/A,#N/A,FALSE,"환경분석";#N/A,#N/A,FALSE,"Sheet16"}</definedName>
    <definedName name="opo" localSheetId="4" hidden="1">{#N/A,#N/A,FALSE,"지침";#N/A,#N/A,FALSE,"환경분석";#N/A,#N/A,FALSE,"Sheet16"}</definedName>
    <definedName name="opo" hidden="1">{#N/A,#N/A,FALSE,"지침";#N/A,#N/A,FALSE,"환경분석";#N/A,#N/A,FALSE,"Sheet16"}</definedName>
    <definedName name="opogd" localSheetId="4" hidden="1">{#N/A,#N/A,TRUE,"Cover";#N/A,#N/A,TRUE,"Conts";#N/A,#N/A,TRUE,"VOS";#N/A,#N/A,TRUE,"Warrington";#N/A,#N/A,TRUE,"Widnes"}</definedName>
    <definedName name="opogd" hidden="1">{#N/A,#N/A,TRUE,"Cover";#N/A,#N/A,TRUE,"Conts";#N/A,#N/A,TRUE,"VOS";#N/A,#N/A,TRUE,"Warrington";#N/A,#N/A,TRUE,"Widnes"}</definedName>
    <definedName name="Option1" hidden="1">#REF!</definedName>
    <definedName name="order2" hidden="1">0</definedName>
    <definedName name="OrderTable" hidden="1">#REF!</definedName>
    <definedName name="osdnvkls" hidden="1">'[44]Labor abs-NMR'!$I$1:$I$7</definedName>
    <definedName name="p7y" localSheetId="0" hidden="1">{#N/A,#N/A,TRUE,"Cover";#N/A,#N/A,TRUE,"Conts";#N/A,#N/A,TRUE,"VOS";#N/A,#N/A,TRUE,"Warrington";#N/A,#N/A,TRUE,"Widnes"}</definedName>
    <definedName name="p7y" localSheetId="4" hidden="1">{#N/A,#N/A,TRUE,"Cover";#N/A,#N/A,TRUE,"Conts";#N/A,#N/A,TRUE,"VOS";#N/A,#N/A,TRUE,"Warrington";#N/A,#N/A,TRUE,"Widnes"}</definedName>
    <definedName name="p7y" hidden="1">{#N/A,#N/A,TRUE,"Cover";#N/A,#N/A,TRUE,"Conts";#N/A,#N/A,TRUE,"VOS";#N/A,#N/A,TRUE,"Warrington";#N/A,#N/A,TRUE,"Widnes"}</definedName>
    <definedName name="pafegseg" localSheetId="0" hidden="1">{#N/A,#N/A,TRUE,"Cover";#N/A,#N/A,TRUE,"Conts";#N/A,#N/A,TRUE,"VOS";#N/A,#N/A,TRUE,"Warrington";#N/A,#N/A,TRUE,"Widnes"}</definedName>
    <definedName name="pafegseg" localSheetId="4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l_Workbook_GUID" hidden="1">"LGGMH5N3WMPJAAAEW6ZB4PZ8"</definedName>
    <definedName name="Panel" localSheetId="4" hidden="1">{#N/A,#N/A,TRUE,"Basic";#N/A,#N/A,TRUE,"EXT-TABLE";#N/A,#N/A,TRUE,"STEEL";#N/A,#N/A,TRUE,"INT-Table";#N/A,#N/A,TRUE,"STEEL";#N/A,#N/A,TRUE,"Door"}</definedName>
    <definedName name="Panel" hidden="1">{#N/A,#N/A,TRUE,"Basic";#N/A,#N/A,TRUE,"EXT-TABLE";#N/A,#N/A,TRUE,"STEEL";#N/A,#N/A,TRUE,"INT-Table";#N/A,#N/A,TRUE,"STEEL";#N/A,#N/A,TRUE,"Door"}</definedName>
    <definedName name="PavementMarking">#REF!</definedName>
    <definedName name="PaymentType">'[45]Drop Down List'!$B$3:$B$8</definedName>
    <definedName name="Paymenttype2">#REF!</definedName>
    <definedName name="PD점검구관련" localSheetId="0" hidden="1">{#N/A,#N/A,FALSE,"물량산출"}</definedName>
    <definedName name="PD점검구관련" localSheetId="4" hidden="1">{#N/A,#N/A,FALSE,"물량산출"}</definedName>
    <definedName name="PD점검구관련" hidden="1">{#N/A,#N/A,FALSE,"물량산출"}</definedName>
    <definedName name="perbolag" localSheetId="0" hidden="1">{#N/A,#N/A,FALSE,"intag";#N/A,#N/A,FALSE,"budg";#N/A,#N/A,FALSE,"samtl"}</definedName>
    <definedName name="perbolag" localSheetId="4" hidden="1">{#N/A,#N/A,FALSE,"intag";#N/A,#N/A,FALSE,"budg";#N/A,#N/A,FALSE,"samtl"}</definedName>
    <definedName name="perbolag" hidden="1">{#N/A,#N/A,FALSE,"intag";#N/A,#N/A,FALSE,"budg";#N/A,#N/A,FALSE,"samtl"}</definedName>
    <definedName name="perbolagneu" localSheetId="0" hidden="1">{#N/A,#N/A,FALSE,"intag";#N/A,#N/A,FALSE,"budg";#N/A,#N/A,FALSE,"samtl"}</definedName>
    <definedName name="perbolagneu" localSheetId="4" hidden="1">{#N/A,#N/A,FALSE,"intag";#N/A,#N/A,FALSE,"budg";#N/A,#N/A,FALSE,"samtl"}</definedName>
    <definedName name="perbolagneu" hidden="1">{#N/A,#N/A,FALSE,"intag";#N/A,#N/A,FALSE,"budg";#N/A,#N/A,FALSE,"samtl"}</definedName>
    <definedName name="PHASE" localSheetId="4" hidden="1">{#N/A,#N/A,TRUE,"Basic";#N/A,#N/A,TRUE,"EXT-TABLE";#N/A,#N/A,TRUE,"STEEL";#N/A,#N/A,TRUE,"INT-Table";#N/A,#N/A,TRUE,"STEEL";#N/A,#N/A,TRUE,"Door"}</definedName>
    <definedName name="PHASE" hidden="1">{#N/A,#N/A,TRUE,"Basic";#N/A,#N/A,TRUE,"EXT-TABLE";#N/A,#N/A,TRUE,"STEEL";#N/A,#N/A,TRUE,"INT-Table";#N/A,#N/A,TRUE,"STEEL";#N/A,#N/A,TRUE,"Door"}</definedName>
    <definedName name="pilingfinal" localSheetId="0" hidden="1">{#N/A,#N/A,FALSE,"Organisation Chart"}</definedName>
    <definedName name="pilingfinal" localSheetId="4" hidden="1">{#N/A,#N/A,FALSE,"Organisation Chart"}</definedName>
    <definedName name="pilingfinal" hidden="1">{#N/A,#N/A,FALSE,"Organisation Chart"}</definedName>
    <definedName name="PipeCulverts">#REF!</definedName>
    <definedName name="pkml" localSheetId="4" hidden="1">{#N/A,#N/A,TRUE,"Cover";#N/A,#N/A,TRUE,"Conts";#N/A,#N/A,TRUE,"VOS";#N/A,#N/A,TRUE,"Warrington";#N/A,#N/A,TRUE,"Widnes"}</definedName>
    <definedName name="pkml" hidden="1">{#N/A,#N/A,TRUE,"Cover";#N/A,#N/A,TRUE,"Conts";#N/A,#N/A,TRUE,"VOS";#N/A,#N/A,TRUE,"Warrington";#N/A,#N/A,TRUE,"Widnes"}</definedName>
    <definedName name="PLAT" localSheetId="0" hidden="1">{#N/A,#N/A,TRUE,"Cover";#N/A,#N/A,TRUE,"Conts";#N/A,#N/A,TRUE,"VOS";#N/A,#N/A,TRUE,"Warrington";#N/A,#N/A,TRUE,"Widnes"}</definedName>
    <definedName name="PLAT" localSheetId="4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0" hidden="1">{#N/A,#N/A,TRUE,"Cover";#N/A,#N/A,TRUE,"Conts";#N/A,#N/A,TRUE,"VOS";#N/A,#N/A,TRUE,"Warrington";#N/A,#N/A,TRUE,"Widnes"}</definedName>
    <definedName name="PLATFORM" localSheetId="4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lo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lo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jboijioljn" localSheetId="4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po" localSheetId="4" hidden="1">{"'Break down'!$A$4"}</definedName>
    <definedName name="ppo" hidden="1">{"'Break down'!$A$4"}</definedName>
    <definedName name="ppok" localSheetId="4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RASAD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SAD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SA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tap" localSheetId="4" hidden="1">{"'Sheet1'!$A$4386:$N$4591"}</definedName>
    <definedName name="pratap" hidden="1">{"'Sheet1'!$A$4386:$N$4591"}</definedName>
    <definedName name="preli" localSheetId="0" hidden="1">{#N/A,#N/A,FALSE,"估價單  (3)"}</definedName>
    <definedName name="preli" localSheetId="4" hidden="1">{#N/A,#N/A,FALSE,"估價單  (3)"}</definedName>
    <definedName name="preli" hidden="1">{#N/A,#N/A,FALSE,"估價單  (3)"}</definedName>
    <definedName name="prelim2" localSheetId="0" hidden="1">{#N/A,#N/A,FALSE,"summary";#N/A,#N/A,FALSE,"preliminy";#N/A,#N/A,FALSE,"bill 3";#N/A,#N/A,FALSE,"bill 4"}</definedName>
    <definedName name="prelim2" localSheetId="4" hidden="1">{#N/A,#N/A,FALSE,"summary";#N/A,#N/A,FALSE,"preliminy";#N/A,#N/A,FALSE,"bill 3";#N/A,#N/A,FALSE,"bill 4"}</definedName>
    <definedName name="prelim2" hidden="1">{#N/A,#N/A,FALSE,"summary";#N/A,#N/A,FALSE,"preliminy";#N/A,#N/A,FALSE,"bill 3";#N/A,#N/A,FALSE,"bill 4"}</definedName>
    <definedName name="PrimeCoat">#REF!</definedName>
    <definedName name="_xlnm.Print_Area" localSheetId="0">'1C. FCR'!$A$1:$AV$119</definedName>
    <definedName name="_xlnm.Print_Area" localSheetId="1">'Cash Flow'!$A$1:$Q$75</definedName>
    <definedName name="_xlnm.Print_Area" localSheetId="4">'Consultant Summary'!$B$1:$H$160</definedName>
    <definedName name="_xlnm.Print_Area" localSheetId="2">'QS Certified'!$B$1:$J$68</definedName>
    <definedName name="_xlnm.Print_Area">#REF!</definedName>
    <definedName name="PRINT_AREA_MI">#REF!</definedName>
    <definedName name="ProdForm" hidden="1">#REF!</definedName>
    <definedName name="Product" hidden="1">#REF!</definedName>
    <definedName name="progra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swyry" localSheetId="0" hidden="1">{#N/A,#N/A,TRUE,"Cover";#N/A,#N/A,TRUE,"Conts";#N/A,#N/A,TRUE,"VOS";#N/A,#N/A,TRUE,"Warrington";#N/A,#N/A,TRUE,"Widnes"}</definedName>
    <definedName name="pswyry" localSheetId="4" hidden="1">{#N/A,#N/A,TRUE,"Cover";#N/A,#N/A,TRUE,"Conts";#N/A,#N/A,TRUE,"VOS";#N/A,#N/A,TRUE,"Warrington";#N/A,#N/A,TRUE,"Widnes"}</definedName>
    <definedName name="pswyry" hidden="1">{#N/A,#N/A,TRUE,"Cover";#N/A,#N/A,TRUE,"Conts";#N/A,#N/A,TRUE,"VOS";#N/A,#N/A,TRUE,"Warrington";#N/A,#N/A,TRUE,"Widnes"}</definedName>
    <definedName name="PUB_FileID" hidden="1">"L10003363.xls"</definedName>
    <definedName name="PUB_UserID" hidden="1">"MAYERX"</definedName>
    <definedName name="puy" localSheetId="4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q3tqtq" localSheetId="0" hidden="1">{#N/A,#N/A,TRUE,"Cover";#N/A,#N/A,TRUE,"Conts";#N/A,#N/A,TRUE,"VOS";#N/A,#N/A,TRUE,"Warrington";#N/A,#N/A,TRUE,"Widnes"}</definedName>
    <definedName name="q3tqtq" localSheetId="4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localSheetId="0" hidden="1">{#N/A,#N/A,TRUE,"Cover";#N/A,#N/A,TRUE,"Conts";#N/A,#N/A,TRUE,"VOS";#N/A,#N/A,TRUE,"Warrington";#N/A,#N/A,TRUE,"Widnes"}</definedName>
    <definedName name="q5ttyr" localSheetId="4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p" localSheetId="4" hidden="1">{"'Typical Costs Estimates'!$C$158:$H$161"}</definedName>
    <definedName name="qap" hidden="1">{"'Typical Costs Estimates'!$C$158:$H$161"}</definedName>
    <definedName name="qasw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asw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asw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e" localSheetId="0" hidden="1">{"'Break down'!$A$4"}</definedName>
    <definedName name="qe" localSheetId="4" hidden="1">{"'Break down'!$A$4"}</definedName>
    <definedName name="qe" hidden="1">{"'Break down'!$A$4"}</definedName>
    <definedName name="qor" hidden="1">[26]BID!$A$1:$A$4</definedName>
    <definedName name="qqq" localSheetId="0" hidden="1">{#N/A,#N/A,TRUE,"Cover";#N/A,#N/A,TRUE,"Conts";#N/A,#N/A,TRUE,"VOS";#N/A,#N/A,TRUE,"Warrington";#N/A,#N/A,TRUE,"Widnes"}</definedName>
    <definedName name="qqq" localSheetId="4" hidden="1">{#N/A,#N/A,TRUE,"Cover";#N/A,#N/A,TRUE,"Conts";#N/A,#N/A,TRUE,"VOS";#N/A,#N/A,TRUE,"Warrington";#N/A,#N/A,TRUE,"Widnes"}</definedName>
    <definedName name="qqq" hidden="1">{#N/A,#N/A,TRUE,"Cover";#N/A,#N/A,TRUE,"Conts";#N/A,#N/A,TRUE,"VOS";#N/A,#N/A,TRUE,"Warrington";#N/A,#N/A,TRUE,"Widnes"}</definedName>
    <definedName name="qqqqq" localSheetId="4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qqq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qqqqqqq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qqqqqqq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rt" localSheetId="0" hidden="1">{#N/A,#N/A,TRUE,"Cover";#N/A,#N/A,TRUE,"Conts";#N/A,#N/A,TRUE,"VOS";#N/A,#N/A,TRUE,"Warrington";#N/A,#N/A,TRUE,"Widnes"}</definedName>
    <definedName name="qrt" localSheetId="4" hidden="1">{#N/A,#N/A,TRUE,"Cover";#N/A,#N/A,TRUE,"Conts";#N/A,#N/A,TRUE,"VOS";#N/A,#N/A,TRUE,"Warrington";#N/A,#N/A,TRUE,"Widnes"}</definedName>
    <definedName name="qrt" hidden="1">{#N/A,#N/A,TRUE,"Cover";#N/A,#N/A,TRUE,"Conts";#N/A,#N/A,TRUE,"VOS";#N/A,#N/A,TRUE,"Warrington";#N/A,#N/A,TRUE,"Widnes"}</definedName>
    <definedName name="qsdewr" hidden="1">[35]Summ!#REF!</definedName>
    <definedName name="qttyry" localSheetId="0" hidden="1">{#N/A,#N/A,TRUE,"Cover";#N/A,#N/A,TRUE,"Conts";#N/A,#N/A,TRUE,"VOS";#N/A,#N/A,TRUE,"Warrington";#N/A,#N/A,TRUE,"Widnes"}</definedName>
    <definedName name="qttyry" localSheetId="4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yhytrh" localSheetId="0" hidden="1">{#N/A,#N/A,TRUE,"Cover";#N/A,#N/A,TRUE,"Conts";#N/A,#N/A,TRUE,"VOS";#N/A,#N/A,TRUE,"Warrington";#N/A,#N/A,TRUE,"Widnes"}</definedName>
    <definedName name="qtyhytrh" localSheetId="4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localSheetId="0" hidden="1">{#N/A,#N/A,TRUE,"Cover";#N/A,#N/A,TRUE,"Conts";#N/A,#N/A,TRUE,"VOS";#N/A,#N/A,TRUE,"Warrington";#N/A,#N/A,TRUE,"Widnes"}</definedName>
    <definedName name="qtyu" localSheetId="4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localSheetId="0" hidden="1">{#N/A,#N/A,TRUE,"Cover";#N/A,#N/A,TRUE,"Conts";#N/A,#N/A,TRUE,"VOS";#N/A,#N/A,TRUE,"Warrington";#N/A,#N/A,TRUE,"Widnes"}</definedName>
    <definedName name="qtyyut" localSheetId="4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localSheetId="0" hidden="1">{#N/A,#N/A,TRUE,"Cover";#N/A,#N/A,TRUE,"Conts";#N/A,#N/A,TRUE,"VOS";#N/A,#N/A,TRUE,"Warrington";#N/A,#N/A,TRUE,"Widnes"}</definedName>
    <definedName name="qtyyyhh" localSheetId="4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WE">#REF!</definedName>
    <definedName name="raaa" localSheetId="4" hidden="1">{"'Sheet1'!$A$4386:$N$4591"}</definedName>
    <definedName name="raaa" hidden="1">{"'Sheet1'!$A$4386:$N$4591"}</definedName>
    <definedName name="raea" hidden="1">#REF!</definedName>
    <definedName name="railway" localSheetId="4" hidden="1">{"'Sheet1'!$A$4386:$N$4591"}</definedName>
    <definedName name="railway" hidden="1">{"'Sheet1'!$A$4386:$N$4591"}</definedName>
    <definedName name="Raman">#REF!</definedName>
    <definedName name="rasgg" localSheetId="0" hidden="1">{#N/A,#N/A,TRUE,"Cover";#N/A,#N/A,TRUE,"Conts";#N/A,#N/A,TRUE,"VOS";#N/A,#N/A,TRUE,"Warrington";#N/A,#N/A,TRUE,"Widnes"}</definedName>
    <definedName name="rasgg" localSheetId="4" hidden="1">{#N/A,#N/A,TRUE,"Cover";#N/A,#N/A,TRUE,"Conts";#N/A,#N/A,TRUE,"VOS";#N/A,#N/A,TRUE,"Warrington";#N/A,#N/A,TRUE,"Widnes"}</definedName>
    <definedName name="rasgg" hidden="1">{#N/A,#N/A,TRUE,"Cover";#N/A,#N/A,TRUE,"Conts";#N/A,#N/A,TRUE,"VOS";#N/A,#N/A,TRUE,"Warrington";#N/A,#N/A,TRUE,"Widnes"}</definedName>
    <definedName name="Rate">#REF!</definedName>
    <definedName name="rav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ZA" hidden="1">#REF!</definedName>
    <definedName name="RB7.4" hidden="1">#REF!</definedName>
    <definedName name="RC_">#REF!</definedName>
    <definedName name="RCArea" hidden="1">#REF!</definedName>
    <definedName name="RCArea2" hidden="1">#REF!</definedName>
    <definedName name="rd" localSheetId="4" hidden="1">{#N/A,#N/A,FALSE,"One Pager";#N/A,#N/A,FALSE,"Technical"}</definedName>
    <definedName name="rd" hidden="1">{#N/A,#N/A,FALSE,"One Pager";#N/A,#N/A,FALSE,"Technical"}</definedName>
    <definedName name="rdegsegrg" localSheetId="0" hidden="1">{#N/A,#N/A,TRUE,"Cover";#N/A,#N/A,TRUE,"Conts";#N/A,#N/A,TRUE,"VOS";#N/A,#N/A,TRUE,"Warrington";#N/A,#N/A,TRUE,"Widnes"}</definedName>
    <definedName name="rdegsegrg" localSheetId="4" hidden="1">{#N/A,#N/A,TRUE,"Cover";#N/A,#N/A,TRUE,"Conts";#N/A,#N/A,TRUE,"VOS";#N/A,#N/A,TRUE,"Warrington";#N/A,#N/A,TRUE,"Widnes"}</definedName>
    <definedName name="rdegsegrg" hidden="1">{#N/A,#N/A,TRUE,"Cover";#N/A,#N/A,TRUE,"Conts";#N/A,#N/A,TRUE,"VOS";#N/A,#N/A,TRUE,"Warrington";#N/A,#N/A,TRUE,"Widnes"}</definedName>
    <definedName name="READ" hidden="1">FALSE</definedName>
    <definedName name="Recom" localSheetId="4" hidden="1">{"'Break down'!$A$4"}</definedName>
    <definedName name="Recom" hidden="1">{"'Break down'!$A$4"}</definedName>
    <definedName name="redo" localSheetId="0" hidden="1">{#N/A,#N/A,FALSE,"ACQ_GRAPHS";#N/A,#N/A,FALSE,"T_1 GRAPHS";#N/A,#N/A,FALSE,"T_2 GRAPHS";#N/A,#N/A,FALSE,"COMB_GRAPHS"}</definedName>
    <definedName name="redo" localSheetId="4" hidden="1">{#N/A,#N/A,FALSE,"ACQ_GRAPHS";#N/A,#N/A,FALSE,"T_1 GRAPHS";#N/A,#N/A,FALSE,"T_2 GRAPHS";#N/A,#N/A,FALSE,"COMB_GRAPHS"}</definedName>
    <definedName name="redo" hidden="1">{#N/A,#N/A,FALSE,"ACQ_GRAPHS";#N/A,#N/A,FALSE,"T_1 GRAPHS";#N/A,#N/A,FALSE,"T_2 GRAPHS";#N/A,#N/A,FALSE,"COMB_GRAPHS"}</definedName>
    <definedName name="reeyte" localSheetId="0" hidden="1">{#N/A,#N/A,FALSE,"배수1"}</definedName>
    <definedName name="reeyte" localSheetId="4" hidden="1">{#N/A,#N/A,FALSE,"배수1"}</definedName>
    <definedName name="reeyte" hidden="1">{#N/A,#N/A,FALSE,"배수1"}</definedName>
    <definedName name="reg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g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inforcementSteel">#REF!</definedName>
    <definedName name="REN" localSheetId="4" hidden="1">{"'Break down'!$A$4"}</definedName>
    <definedName name="REN" hidden="1">{"'Break down'!$A$4"}</definedName>
    <definedName name="rer" localSheetId="0" hidden="1">{#N/A,#N/A,TRUE,"Cover";#N/A,#N/A,TRUE,"Conts";#N/A,#N/A,TRUE,"VOS";#N/A,#N/A,TRUE,"Warrington";#N/A,#N/A,TRUE,"Widnes"}</definedName>
    <definedName name="rer" localSheetId="4" hidden="1">{#N/A,#N/A,TRUE,"Cover";#N/A,#N/A,TRUE,"Conts";#N/A,#N/A,TRUE,"VOS";#N/A,#N/A,TRUE,"Warrington";#N/A,#N/A,TRUE,"Widnes"}</definedName>
    <definedName name="rer" hidden="1">{#N/A,#N/A,TRUE,"Cover";#N/A,#N/A,TRUE,"Conts";#N/A,#N/A,TRUE,"VOS";#N/A,#N/A,TRUE,"Warrington";#N/A,#N/A,TRUE,"Widnes"}</definedName>
    <definedName name="rerererere" hidden="1">#REF!</definedName>
    <definedName name="rerererrerere" localSheetId="4" hidden="1">{#N/A,#N/A,FALSE,"Pro-forma claim";#N/A,#N/A,FALSE,"Summary sheet";#N/A,#N/A,FALSE,"SITE INSTRUCTIONS";#N/A,#N/A,FALSE,"DAY WORKS CIVILS";#N/A,#N/A,FALSE,"DAY WORKS STEEL"}</definedName>
    <definedName name="rerererrerere" hidden="1">{#N/A,#N/A,FALSE,"Pro-forma claim";#N/A,#N/A,FALSE,"Summary sheet";#N/A,#N/A,FALSE,"SITE INSTRUCTIONS";#N/A,#N/A,FALSE,"DAY WORKS CIVILS";#N/A,#N/A,FALSE,"DAY WORKS STEEL"}</definedName>
    <definedName name="Resources" localSheetId="0" hidden="1">{#N/A,#N/A,FALSE,"Organisation Chart"}</definedName>
    <definedName name="Resources" localSheetId="4" hidden="1">{#N/A,#N/A,FALSE,"Organisation Chart"}</definedName>
    <definedName name="Resources" hidden="1">{#N/A,#N/A,FALSE,"Organisation Chart"}</definedName>
    <definedName name="retert" localSheetId="0" hidden="1">{#N/A,#N/A,FALSE,"조골재"}</definedName>
    <definedName name="retert" localSheetId="4" hidden="1">{#N/A,#N/A,FALSE,"조골재"}</definedName>
    <definedName name="retert" hidden="1">{#N/A,#N/A,FALSE,"조골재"}</definedName>
    <definedName name="retetet" localSheetId="0" hidden="1">{#N/A,#N/A,FALSE,"CAM-G7";#N/A,#N/A,FALSE,"SPL";#N/A,#N/A,FALSE,"butt-in G7";#N/A,#N/A,FALSE,"dia-in G7";#N/A,#N/A,FALSE,"추가-STA G7"}</definedName>
    <definedName name="retetet" localSheetId="4" hidden="1">{#N/A,#N/A,FALSE,"CAM-G7";#N/A,#N/A,FALSE,"SPL";#N/A,#N/A,FALSE,"butt-in G7";#N/A,#N/A,FALSE,"dia-in G7";#N/A,#N/A,FALSE,"추가-STA G7"}</definedName>
    <definedName name="retetet" hidden="1">{#N/A,#N/A,FALSE,"CAM-G7";#N/A,#N/A,FALSE,"SPL";#N/A,#N/A,FALSE,"butt-in G7";#N/A,#N/A,FALSE,"dia-in G7";#N/A,#N/A,FALSE,"추가-STA G7"}</definedName>
    <definedName name="retewt" localSheetId="0" hidden="1">{#N/A,#N/A,FALSE,"CAM-G7";#N/A,#N/A,FALSE,"SPL";#N/A,#N/A,FALSE,"butt-in G7";#N/A,#N/A,FALSE,"dia-in G7";#N/A,#N/A,FALSE,"추가-STA G7"}</definedName>
    <definedName name="retewt" localSheetId="4" hidden="1">{#N/A,#N/A,FALSE,"CAM-G7";#N/A,#N/A,FALSE,"SPL";#N/A,#N/A,FALSE,"butt-in G7";#N/A,#N/A,FALSE,"dia-in G7";#N/A,#N/A,FALSE,"추가-STA G7"}</definedName>
    <definedName name="retewt" hidden="1">{#N/A,#N/A,FALSE,"CAM-G7";#N/A,#N/A,FALSE,"SPL";#N/A,#N/A,FALSE,"butt-in G7";#N/A,#N/A,FALSE,"dia-in G7";#N/A,#N/A,FALSE,"추가-STA G7"}</definedName>
    <definedName name="reytryert" localSheetId="0" hidden="1">{#N/A,#N/A,FALSE,"단가표지"}</definedName>
    <definedName name="reytryert" localSheetId="4" hidden="1">{#N/A,#N/A,FALSE,"단가표지"}</definedName>
    <definedName name="reytryert" hidden="1">{#N/A,#N/A,FALSE,"단가표지"}</definedName>
    <definedName name="reyyrteyw" localSheetId="0" hidden="1">{#N/A,#N/A,FALSE,"2~8번"}</definedName>
    <definedName name="reyyrteyw" localSheetId="4" hidden="1">{#N/A,#N/A,FALSE,"2~8번"}</definedName>
    <definedName name="reyyrteyw" hidden="1">{#N/A,#N/A,FALSE,"2~8번"}</definedName>
    <definedName name="rfe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er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G" localSheetId="4" hidden="1">{"'Revised (2)'!$A$1:$K$76"}</definedName>
    <definedName name="RFG" hidden="1">{"'Revised (2)'!$A$1:$K$76"}</definedName>
    <definedName name="rg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e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hhythy" localSheetId="0" hidden="1">{#N/A,#N/A,TRUE,"Cover";#N/A,#N/A,TRUE,"Conts";#N/A,#N/A,TRUE,"VOS";#N/A,#N/A,TRUE,"Warrington";#N/A,#N/A,TRUE,"Widnes"}</definedName>
    <definedName name="rghhythy" localSheetId="4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grretgfdfds" hidden="1">#REF!</definedName>
    <definedName name="rhyuyi" localSheetId="0" hidden="1">{#N/A,#N/A,TRUE,"Cover";#N/A,#N/A,TRUE,"Conts";#N/A,#N/A,TRUE,"VOS";#N/A,#N/A,TRUE,"Warrington";#N/A,#N/A,TRUE,"Widnes"}</definedName>
    <definedName name="rhyuyi" localSheetId="4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ultipleCPUSupportEnabled" hidden="1">TRUE</definedName>
    <definedName name="rkd" localSheetId="4" hidden="1">{#N/A,#N/A,FALSE,"CCTV"}</definedName>
    <definedName name="rkd" hidden="1">{#N/A,#N/A,FALSE,"CCTV"}</definedName>
    <definedName name="rou" localSheetId="4" hidden="1">{"'Break down'!$A$4"}</definedName>
    <definedName name="rou" hidden="1">{"'Break down'!$A$4"}</definedName>
    <definedName name="rpppp" localSheetId="4" hidden="1">{"'Break down'!$A$4"}</definedName>
    <definedName name="rpppp" hidden="1">{"'Break down'!$A$4"}</definedName>
    <definedName name="rq2rtye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2rtye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2rtye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r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" localSheetId="0" hidden="1">{#N/A,#N/A,TRUE,"Cover";#N/A,#N/A,TRUE,"Conts";#N/A,#N/A,TRUE,"VOS";#N/A,#N/A,TRUE,"Warrington";#N/A,#N/A,TRUE,"Widnes"}</definedName>
    <definedName name="rrrr" localSheetId="4" hidden="1">{#N/A,#N/A,TRUE,"Cover";#N/A,#N/A,TRUE,"Conts";#N/A,#N/A,TRUE,"VOS";#N/A,#N/A,TRUE,"Warrington";#N/A,#N/A,TRUE,"Widnes"}</definedName>
    <definedName name="rrrr" hidden="1">{#N/A,#N/A,TRUE,"Cover";#N/A,#N/A,TRUE,"Conts";#N/A,#N/A,TRUE,"VOS";#N/A,#N/A,TRUE,"Warrington";#N/A,#N/A,TRUE,"Widnes"}</definedName>
    <definedName name="rrrrr" localSheetId="4" hidden="1">{"'장비'!$A$3:$M$12"}</definedName>
    <definedName name="rrrrr" hidden="1">{"'장비'!$A$3:$M$12"}</definedName>
    <definedName name="rrrrrrr" localSheetId="0" hidden="1">{#N/A,#N/A,TRUE,"Cover";#N/A,#N/A,TRUE,"Conts";#N/A,#N/A,TRUE,"VOS";#N/A,#N/A,TRUE,"Warrington";#N/A,#N/A,TRUE,"Widnes"}</definedName>
    <definedName name="rrrrrrr" localSheetId="4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rrrrrrr" localSheetId="4" hidden="1">{"'장비'!$A$3:$M$12"}</definedName>
    <definedName name="rrrrrrrr" hidden="1">{"'장비'!$A$3:$M$12"}</definedName>
    <definedName name="rrttt" localSheetId="4" hidden="1">{#N/A,#N/A,TRUE,"Cover";#N/A,#N/A,TRUE,"Conts";#N/A,#N/A,TRUE,"VOS";#N/A,#N/A,TRUE,"Warrington";#N/A,#N/A,TRUE,"Widnes"}</definedName>
    <definedName name="rrttt" hidden="1">{#N/A,#N/A,TRUE,"Cover";#N/A,#N/A,TRUE,"Conts";#N/A,#N/A,TRUE,"VOS";#N/A,#N/A,TRUE,"Warrington";#N/A,#N/A,TRUE,"Widnes"}</definedName>
    <definedName name="rt" localSheetId="0" hidden="1">{#N/A,#N/A,TRUE,"Cover";#N/A,#N/A,TRUE,"Conts";#N/A,#N/A,TRUE,"VOS";#N/A,#N/A,TRUE,"Warrington";#N/A,#N/A,TRUE,"Widnes"}</definedName>
    <definedName name="rt" localSheetId="4" hidden="1">{#N/A,#N/A,TRUE,"Cover";#N/A,#N/A,TRUE,"Conts";#N/A,#N/A,TRUE,"VOS";#N/A,#N/A,TRUE,"Warrington";#N/A,#N/A,TRUE,"Widnes"}</definedName>
    <definedName name="rt" hidden="1">{#N/A,#N/A,TRUE,"Cover";#N/A,#N/A,TRUE,"Conts";#N/A,#N/A,TRUE,"VOS";#N/A,#N/A,TRUE,"Warrington";#N/A,#N/A,TRUE,"Widnes"}</definedName>
    <definedName name="rter" localSheetId="0" hidden="1">{#N/A,#N/A,FALSE,"물량산출"}</definedName>
    <definedName name="rter" localSheetId="4" hidden="1">{#N/A,#N/A,FALSE,"물량산출"}</definedName>
    <definedName name="rter" hidden="1">{#N/A,#N/A,FALSE,"물량산출"}</definedName>
    <definedName name="rthsrhs" localSheetId="0" hidden="1">{#N/A,#N/A,TRUE,"Cover";#N/A,#N/A,TRUE,"Conts";#N/A,#N/A,TRUE,"VOS";#N/A,#N/A,TRUE,"Warrington";#N/A,#N/A,TRUE,"Widnes"}</definedName>
    <definedName name="rthsrhs" localSheetId="4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p" localSheetId="4" hidden="1">{"'Break down'!$A$4"}</definedName>
    <definedName name="rtp" hidden="1">{"'Break down'!$A$4"}</definedName>
    <definedName name="rtpqwp" localSheetId="4" hidden="1">{"'Break down'!$A$4"}</definedName>
    <definedName name="rtpqwp" hidden="1">{"'Break down'!$A$4"}</definedName>
    <definedName name="RTRGJHJ" localSheetId="0" hidden="1">{#N/A,#N/A,TRUE,"Cover";#N/A,#N/A,TRUE,"Conts";#N/A,#N/A,TRUE,"VOS";#N/A,#N/A,TRUE,"Warrington";#N/A,#N/A,TRUE,"Widnes"}</definedName>
    <definedName name="RTRGJHJ" localSheetId="4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yj" localSheetId="0" hidden="1">{#N/A,#N/A,TRUE,"Cover";#N/A,#N/A,TRUE,"Conts";#N/A,#N/A,TRUE,"VOS";#N/A,#N/A,TRUE,"Warrington";#N/A,#N/A,TRUE,"Widnes"}</definedName>
    <definedName name="rtryj" localSheetId="4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tgss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gss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gss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r" hidden="1">#REF!</definedName>
    <definedName name="rturudu" localSheetId="0" hidden="1">{#N/A,#N/A,TRUE,"Cover";#N/A,#N/A,TRUE,"Conts";#N/A,#N/A,TRUE,"VOS";#N/A,#N/A,TRUE,"Warrington";#N/A,#N/A,TRUE,"Widnes"}</definedName>
    <definedName name="rturudu" localSheetId="4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wt" localSheetId="0" hidden="1">{#N/A,#N/A,FALSE,"물량산출"}</definedName>
    <definedName name="rtwt" localSheetId="4" hidden="1">{#N/A,#N/A,FALSE,"물량산출"}</definedName>
    <definedName name="rtwt" hidden="1">{#N/A,#N/A,FALSE,"물량산출"}</definedName>
    <definedName name="RTYE" localSheetId="4" hidden="1">{"'장비'!$A$3:$M$12"}</definedName>
    <definedName name="RTYE" hidden="1">{"'장비'!$A$3:$M$12"}</definedName>
    <definedName name="rtyr4" localSheetId="0" hidden="1">{#N/A,#N/A,FALSE,"혼합골재"}</definedName>
    <definedName name="rtyr4" localSheetId="4" hidden="1">{#N/A,#N/A,FALSE,"혼합골재"}</definedName>
    <definedName name="rtyr4" hidden="1">{#N/A,#N/A,FALSE,"혼합골재"}</definedName>
    <definedName name="rtysh" localSheetId="0" hidden="1">{#N/A,#N/A,TRUE,"Cover";#N/A,#N/A,TRUE,"Conts";#N/A,#N/A,TRUE,"VOS";#N/A,#N/A,TRUE,"Warrington";#N/A,#N/A,TRUE,"Widnes"}</definedName>
    <definedName name="rtysh" localSheetId="4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tytryery" localSheetId="0" hidden="1">{#N/A,#N/A,FALSE,"구조2"}</definedName>
    <definedName name="rtytryery" localSheetId="4" hidden="1">{#N/A,#N/A,FALSE,"구조2"}</definedName>
    <definedName name="rtytryery" hidden="1">{#N/A,#N/A,FALSE,"구조2"}</definedName>
    <definedName name="rule" hidden="1">'[46]final abstract'!#REF!</definedName>
    <definedName name="RWF" localSheetId="4" hidden="1">{"'Sheet1'!$A$4386:$N$4591"}</definedName>
    <definedName name="RWF" hidden="1">{"'Sheet1'!$A$4386:$N$4591"}</definedName>
    <definedName name="rwt" localSheetId="0" hidden="1">{#N/A,#N/A,TRUE,"Cover";#N/A,#N/A,TRUE,"Conts";#N/A,#N/A,TRUE,"VOS";#N/A,#N/A,TRUE,"Warrington";#N/A,#N/A,TRUE,"Widnes"}</definedName>
    <definedName name="rwt" localSheetId="4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localSheetId="0" hidden="1">{#N/A,#N/A,TRUE,"Cover";#N/A,#N/A,TRUE,"Conts";#N/A,#N/A,TRUE,"VOS";#N/A,#N/A,TRUE,"Warrington";#N/A,#N/A,TRUE,"Widnes"}</definedName>
    <definedName name="ryeru" localSheetId="4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localSheetId="0" hidden="1">{#N/A,#N/A,TRUE,"Cover";#N/A,#N/A,TRUE,"Conts";#N/A,#N/A,TRUE,"VOS";#N/A,#N/A,TRUE,"Warrington";#N/A,#N/A,TRUE,"Widnes"}</definedName>
    <definedName name="rysrtryftry" localSheetId="4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saa" localSheetId="0" hidden="1">{"rtn",#N/A,FALSE,"RTN";"tables",#N/A,FALSE,"RTN";"cf",#N/A,FALSE,"CF";"stats",#N/A,FALSE,"Stats";"prop",#N/A,FALSE,"Prop"}</definedName>
    <definedName name="saa" localSheetId="4" hidden="1">{"rtn",#N/A,FALSE,"RTN";"tables",#N/A,FALSE,"RTN";"cf",#N/A,FALSE,"CF";"stats",#N/A,FALSE,"Stats";"prop",#N/A,FALSE,"Prop"}</definedName>
    <definedName name="saa" hidden="1">{"rtn",#N/A,FALSE,"RTN";"tables",#N/A,FALSE,"RTN";"cf",#N/A,FALSE,"CF";"stats",#N/A,FALSE,"Stats";"prop",#N/A,FALSE,"Prop"}</definedName>
    <definedName name="sadas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das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das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d" localSheetId="0" hidden="1">{#N/A,#N/A,FALSE,"MARCH"}</definedName>
    <definedName name="safd" localSheetId="4" hidden="1">{#N/A,#N/A,FALSE,"MARCH"}</definedName>
    <definedName name="safd" hidden="1">{#N/A,#N/A,FALSE,"MARCH"}</definedName>
    <definedName name="safEF" localSheetId="0" hidden="1">{#N/A,#N/A,FALSE,"MARCH"}</definedName>
    <definedName name="safEF" localSheetId="4" hidden="1">{#N/A,#N/A,FALSE,"MARCH"}</definedName>
    <definedName name="safEF" hidden="1">{#N/A,#N/A,FALSE,"MARCH"}</definedName>
    <definedName name="sagdshgdsfhdfhjfd" localSheetId="4" hidden="1">{#N/A,#N/A,FALSE,"MARCH"}</definedName>
    <definedName name="sagdshgdsfhdfhjfd" hidden="1">{#N/A,#N/A,FALSE,"MARCH"}</definedName>
    <definedName name="saj" localSheetId="0" hidden="1">{"'Break down'!$A$4"}</definedName>
    <definedName name="saj" localSheetId="4" hidden="1">{"'Break down'!$A$4"}</definedName>
    <definedName name="saj" hidden="1">{"'Break down'!$A$4"}</definedName>
    <definedName name="SAPBEXhrIndnt" hidden="1">1</definedName>
    <definedName name="SAPBEXrevision" hidden="1">5</definedName>
    <definedName name="SAPBEXsysID" hidden="1">"SBP"</definedName>
    <definedName name="SAPBEXwbID" hidden="1">"3RCGU8OG3NBVX0RLLPBR5BUFF"</definedName>
    <definedName name="sas" localSheetId="0" hidden="1">{"Outflow 1",#N/A,FALSE,"Outflows-Inflows";"Outflow 2",#N/A,FALSE,"Outflows-Inflows";"Inflow 1",#N/A,FALSE,"Outflows-Inflows";"Inflow 2",#N/A,FALSE,"Outflows-Inflows"}</definedName>
    <definedName name="sas" localSheetId="4" hidden="1">{"Outflow 1",#N/A,FALSE,"Outflows-Inflows";"Outflow 2",#N/A,FALSE,"Outflows-Inflows";"Inflow 1",#N/A,FALSE,"Outflows-Inflows";"Inflow 2",#N/A,FALSE,"Outflows-Inflows"}</definedName>
    <definedName name="sas" hidden="1">{"Outflow 1",#N/A,FALSE,"Outflows-Inflows";"Outflow 2",#N/A,FALSE,"Outflows-Inflows";"Inflow 1",#N/A,FALSE,"Outflows-Inflows";"Inflow 2",#N/A,FALSE,"Outflows-Inflows"}</definedName>
    <definedName name="sasf" localSheetId="4" hidden="1">{#N/A,#N/A,TRUE,"Summary";#N/A,#N/A,TRUE,"Overall";#N/A,#N/A,TRUE,"engineering";#N/A,#N/A,TRUE,"Procurement";#N/A,#N/A,TRUE,"Construction"}</definedName>
    <definedName name="sasf" hidden="1">{#N/A,#N/A,TRUE,"Summary";#N/A,#N/A,TRUE,"Overall";#N/A,#N/A,TRUE,"engineering";#N/A,#N/A,TRUE,"Procurement";#N/A,#N/A,TRUE,"Construction"}</definedName>
    <definedName name="sa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AF" localSheetId="4" hidden="1">{"'Break down'!$A$4"}</definedName>
    <definedName name="SCAF" hidden="1">{"'Break down'!$A$4"}</definedName>
    <definedName name="Scaffolding" localSheetId="0" hidden="1">{"'Break down'!$A$4"}</definedName>
    <definedName name="Scaffolding" localSheetId="4" hidden="1">{"'Break down'!$A$4"}</definedName>
    <definedName name="Scaffolding" hidden="1">{"'Break down'!$A$4"}</definedName>
    <definedName name="scarce" localSheetId="0" hidden="1">{#N/A,#N/A,FALSE,"Summary";#N/A,#N/A,FALSE,"3TJ";#N/A,#N/A,FALSE,"3TN";#N/A,#N/A,FALSE,"3TP";#N/A,#N/A,FALSE,"3SJ";#N/A,#N/A,FALSE,"3CJ";#N/A,#N/A,FALSE,"3CN";#N/A,#N/A,FALSE,"3CP";#N/A,#N/A,FALSE,"3A"}</definedName>
    <definedName name="scarce" localSheetId="4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REE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x" localSheetId="0" hidden="1">{"'Break down'!$A$4"}</definedName>
    <definedName name="scx" localSheetId="4" hidden="1">{"'Break down'!$A$4"}</definedName>
    <definedName name="scx" hidden="1">{"'Break down'!$A$4"}</definedName>
    <definedName name="scxzdfdgfgfdgfds" hidden="1">#REF!</definedName>
    <definedName name="sdafds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df" hidden="1">#REF!</definedName>
    <definedName name="sddsd" localSheetId="4" hidden="1">{"'Break down'!$A$4"}</definedName>
    <definedName name="sddsd" hidden="1">{"'Break down'!$A$4"}</definedName>
    <definedName name="sdefegdeg" localSheetId="0" hidden="1">{#N/A,#N/A,TRUE,"Cover";#N/A,#N/A,TRUE,"Conts";#N/A,#N/A,TRUE,"VOS";#N/A,#N/A,TRUE,"Warrington";#N/A,#N/A,TRUE,"Widnes"}</definedName>
    <definedName name="sdefegdeg" localSheetId="4" hidden="1">{#N/A,#N/A,TRUE,"Cover";#N/A,#N/A,TRUE,"Conts";#N/A,#N/A,TRUE,"VOS";#N/A,#N/A,TRUE,"Warrington";#N/A,#N/A,TRUE,"Widnes"}</definedName>
    <definedName name="sdefegdeg" hidden="1">{#N/A,#N/A,TRUE,"Cover";#N/A,#N/A,TRUE,"Conts";#N/A,#N/A,TRUE,"VOS";#N/A,#N/A,TRUE,"Warrington";#N/A,#N/A,TRUE,"Widnes"}</definedName>
    <definedName name="sdf" localSheetId="0" hidden="1">{#N/A,#N/A,TRUE,"Cover";#N/A,#N/A,TRUE,"Conts";#N/A,#N/A,TRUE,"VOS";#N/A,#N/A,TRUE,"Warrington";#N/A,#N/A,TRUE,"Widnes"}</definedName>
    <definedName name="sdf" localSheetId="4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asdf" localSheetId="0" hidden="1">{#N/A,#N/A,FALSE,"J-cladding";#N/A,#N/A,FALSE,"L-DT-Cladding";#N/A,#N/A,FALSE,"L-DF-Cladding";#N/A,#N/A,FALSE,"P-Cladding";#N/A,#N/A,FALSE,"N-Cladding";#N/A,#N/A,FALSE,"O-Cladding";#N/A,#N/A,FALSE,"G-Cladding"}</definedName>
    <definedName name="sdfasdf" localSheetId="4" hidden="1">{#N/A,#N/A,FALSE,"J-cladding";#N/A,#N/A,FALSE,"L-DT-Cladding";#N/A,#N/A,FALSE,"L-DF-Cladding";#N/A,#N/A,FALSE,"P-Cladding";#N/A,#N/A,FALSE,"N-Cladding";#N/A,#N/A,FALSE,"O-Cladding";#N/A,#N/A,FALSE,"G-Cladding"}</definedName>
    <definedName name="sdfasdf" hidden="1">{#N/A,#N/A,FALSE,"J-cladding";#N/A,#N/A,FALSE,"L-DT-Cladding";#N/A,#N/A,FALSE,"L-DF-Cladding";#N/A,#N/A,FALSE,"P-Cladding";#N/A,#N/A,FALSE,"N-Cladding";#N/A,#N/A,FALSE,"O-Cladding";#N/A,#N/A,FALSE,"G-Cladding"}</definedName>
    <definedName name="sdfass" localSheetId="0" hidden="1">{"Outflow 1",#N/A,FALSE,"Outflows-Inflows";"Outflow 2",#N/A,FALSE,"Outflows-Inflows";"Inflow 1",#N/A,FALSE,"Outflows-Inflows";"Inflow 2",#N/A,FALSE,"Outflows-Inflows"}</definedName>
    <definedName name="sdfass" localSheetId="4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d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fsx" localSheetId="4" hidden="1">{#N/A,#N/A,FALSE,"CCTV"}</definedName>
    <definedName name="sdfdsfsx" hidden="1">{#N/A,#N/A,FALSE,"CCTV"}</definedName>
    <definedName name="SDFE" localSheetId="0" hidden="1">{#N/A,#N/A,FALSE,"CAM-G7";#N/A,#N/A,FALSE,"SPL";#N/A,#N/A,FALSE,"butt-in G7";#N/A,#N/A,FALSE,"dia-in G7";#N/A,#N/A,FALSE,"추가-STA G7"}</definedName>
    <definedName name="SDFE" localSheetId="4" hidden="1">{#N/A,#N/A,FALSE,"CAM-G7";#N/A,#N/A,FALSE,"SPL";#N/A,#N/A,FALSE,"butt-in G7";#N/A,#N/A,FALSE,"dia-in G7";#N/A,#N/A,FALSE,"추가-STA G7"}</definedName>
    <definedName name="SDFE" hidden="1">{#N/A,#N/A,FALSE,"CAM-G7";#N/A,#N/A,FALSE,"SPL";#N/A,#N/A,FALSE,"butt-in G7";#N/A,#N/A,FALSE,"dia-in G7";#N/A,#N/A,FALSE,"추가-STA G7"}</definedName>
    <definedName name="sdffdgh" hidden="1">#REF!</definedName>
    <definedName name="SDFO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O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O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g" hidden="1">[26]BID!$A$1:$A$1714</definedName>
    <definedName name="sdhydfyftuu" localSheetId="0" hidden="1">{#N/A,#N/A,TRUE,"Cover";#N/A,#N/A,TRUE,"Conts";#N/A,#N/A,TRUE,"VOS";#N/A,#N/A,TRUE,"Warrington";#N/A,#N/A,TRUE,"Widnes"}</definedName>
    <definedName name="sdhydfyftuu" localSheetId="4" hidden="1">{#N/A,#N/A,TRUE,"Cover";#N/A,#N/A,TRUE,"Conts";#N/A,#N/A,TRUE,"VOS";#N/A,#N/A,TRUE,"Warrington";#N/A,#N/A,TRUE,"Widnes"}</definedName>
    <definedName name="sdhydfyftuu" hidden="1">{#N/A,#N/A,TRUE,"Cover";#N/A,#N/A,TRUE,"Conts";#N/A,#N/A,TRUE,"VOS";#N/A,#N/A,TRUE,"Warrington";#N/A,#N/A,TRUE,"Widnes"}</definedName>
    <definedName name="sds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dfsd" hidden="1">#REF!</definedName>
    <definedName name="sdwq" hidden="1">'[47]Qtrly CF'!#REF!</definedName>
    <definedName name="SecA1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A1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A1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E" localSheetId="0" hidden="1">{#N/A,#N/A,FALSE,"Wadhal";#N/A,#N/A,FALSE,"Manglad U-S";#N/A,#N/A,FALSE,"Manglad D-S";#N/A,#N/A,FALSE,"Ratanpur U-S";#N/A,#N/A,FALSE,"Ratanpur D-S";#N/A,#N/A,FALSE,"VI Face"}</definedName>
    <definedName name="SecE" localSheetId="4" hidden="1">{#N/A,#N/A,FALSE,"Wadhal";#N/A,#N/A,FALSE,"Manglad U-S";#N/A,#N/A,FALSE,"Manglad D-S";#N/A,#N/A,FALSE,"Ratanpur U-S";#N/A,#N/A,FALSE,"Ratanpur D-S";#N/A,#N/A,FALSE,"VI Face"}</definedName>
    <definedName name="SecE" hidden="1">{#N/A,#N/A,FALSE,"Wadhal";#N/A,#N/A,FALSE,"Manglad U-S";#N/A,#N/A,FALSE,"Manglad D-S";#N/A,#N/A,FALSE,"Ratanpur U-S";#N/A,#N/A,FALSE,"Ratanpur D-S";#N/A,#N/A,FALSE,"VI Face"}</definedName>
    <definedName name="SecF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F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F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ncount" hidden="1">1</definedName>
    <definedName name="ser" localSheetId="4" hidden="1">{"'Break down'!$A$4"}</definedName>
    <definedName name="ser" hidden="1">{"'Break down'!$A$4"}</definedName>
    <definedName name="Services2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localSheetId="0" hidden="1">{#N/A,#N/A,TRUE,"Cover";#N/A,#N/A,TRUE,"Conts";#N/A,#N/A,TRUE,"VOS";#N/A,#N/A,TRUE,"Warrington";#N/A,#N/A,TRUE,"Widnes"}</definedName>
    <definedName name="setdydy" localSheetId="4" hidden="1">{#N/A,#N/A,TRUE,"Cover";#N/A,#N/A,TRUE,"Conts";#N/A,#N/A,TRUE,"VOS";#N/A,#N/A,TRUE,"Warrington";#N/A,#N/A,TRUE,"Widnes"}</definedName>
    <definedName name="setdydy" hidden="1">{#N/A,#N/A,TRUE,"Cover";#N/A,#N/A,TRUE,"Conts";#N/A,#N/A,TRUE,"VOS";#N/A,#N/A,TRUE,"Warrington";#N/A,#N/A,TRUE,"Widnes"}</definedName>
    <definedName name="sfas" localSheetId="0" hidden="1">{#N/A,#N/A,FALSE,"골재소요량";#N/A,#N/A,FALSE,"골재소요량"}</definedName>
    <definedName name="sfas" localSheetId="4" hidden="1">{#N/A,#N/A,FALSE,"골재소요량";#N/A,#N/A,FALSE,"골재소요량"}</definedName>
    <definedName name="sfas" hidden="1">{#N/A,#N/A,FALSE,"골재소요량";#N/A,#N/A,FALSE,"골재소요량"}</definedName>
    <definedName name="sfbjdf" hidden="1">#REF!</definedName>
    <definedName name="sfff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localSheetId="0" hidden="1">{#N/A,#N/A,TRUE,"Cover";#N/A,#N/A,TRUE,"Conts";#N/A,#N/A,TRUE,"VOS";#N/A,#N/A,TRUE,"Warrington";#N/A,#N/A,TRUE,"Widnes"}</definedName>
    <definedName name="sfhdfj" localSheetId="4" hidden="1">{#N/A,#N/A,TRUE,"Cover";#N/A,#N/A,TRUE,"Conts";#N/A,#N/A,TRUE,"VOS";#N/A,#N/A,TRUE,"Warrington";#N/A,#N/A,TRUE,"Widnes"}</definedName>
    <definedName name="sfhdfj" hidden="1">{#N/A,#N/A,TRUE,"Cover";#N/A,#N/A,TRUE,"Conts";#N/A,#N/A,TRUE,"VOS";#N/A,#N/A,TRUE,"Warrington";#N/A,#N/A,TRUE,"Widnes"}</definedName>
    <definedName name="sfsafas" localSheetId="0" hidden="1">{#N/A,#N/A,FALSE,"물량산출"}</definedName>
    <definedName name="sfsafas" localSheetId="4" hidden="1">{#N/A,#N/A,FALSE,"물량산출"}</definedName>
    <definedName name="sfsafas" hidden="1">{#N/A,#N/A,FALSE,"물량산출"}</definedName>
    <definedName name="sfssf" hidden="1">'[48]Labor abs-NMR'!$I$1:$I$7</definedName>
    <definedName name="sfvdaf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segegrt" localSheetId="0" hidden="1">{#N/A,#N/A,TRUE,"Cover";#N/A,#N/A,TRUE,"Conts";#N/A,#N/A,TRUE,"VOS";#N/A,#N/A,TRUE,"Warrington";#N/A,#N/A,TRUE,"Widnes"}</definedName>
    <definedName name="sgsegegrt" localSheetId="4" hidden="1">{#N/A,#N/A,TRUE,"Cover";#N/A,#N/A,TRUE,"Conts";#N/A,#N/A,TRUE,"VOS";#N/A,#N/A,TRUE,"Warrington";#N/A,#N/A,TRUE,"Widnes"}</definedName>
    <definedName name="sgsegegrt" hidden="1">{#N/A,#N/A,TRUE,"Cover";#N/A,#N/A,TRUE,"Conts";#N/A,#N/A,TRUE,"VOS";#N/A,#N/A,TRUE,"Warrington";#N/A,#N/A,TRUE,"Widnes"}</definedName>
    <definedName name="sgsg" localSheetId="0" hidden="1">{#N/A,#N/A,FALSE,"CAM-G7";#N/A,#N/A,FALSE,"SPL";#N/A,#N/A,FALSE,"butt-in G7";#N/A,#N/A,FALSE,"dia-in G7";#N/A,#N/A,FALSE,"추가-STA G7"}</definedName>
    <definedName name="sgsg" localSheetId="4" hidden="1">{#N/A,#N/A,FALSE,"CAM-G7";#N/A,#N/A,FALSE,"SPL";#N/A,#N/A,FALSE,"butt-in G7";#N/A,#N/A,FALSE,"dia-in G7";#N/A,#N/A,FALSE,"추가-STA G7"}</definedName>
    <definedName name="sgsg" hidden="1">{#N/A,#N/A,FALSE,"CAM-G7";#N/A,#N/A,FALSE,"SPL";#N/A,#N/A,FALSE,"butt-in G7";#N/A,#N/A,FALSE,"dia-in G7";#N/A,#N/A,FALSE,"추가-STA G7"}</definedName>
    <definedName name="sgsghju" localSheetId="0" hidden="1">{#N/A,#N/A,TRUE,"Cover";#N/A,#N/A,TRUE,"Conts";#N/A,#N/A,TRUE,"VOS";#N/A,#N/A,TRUE,"Warrington";#N/A,#N/A,TRUE,"Widnes"}</definedName>
    <definedName name="sgsghju" localSheetId="4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localSheetId="0" hidden="1">{#N/A,#N/A,TRUE,"Cover";#N/A,#N/A,TRUE,"Conts";#N/A,#N/A,TRUE,"VOS";#N/A,#N/A,TRUE,"Warrington";#N/A,#N/A,TRUE,"Widnes"}</definedName>
    <definedName name="sgsgr" localSheetId="4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gsrgr" localSheetId="0" hidden="1">{#N/A,#N/A,FALSE,"물량산출"}</definedName>
    <definedName name="sgsrgr" localSheetId="4" hidden="1">{#N/A,#N/A,FALSE,"물량산출"}</definedName>
    <definedName name="sgsrgr" hidden="1">{#N/A,#N/A,FALSE,"물량산출"}</definedName>
    <definedName name="Sheet" hidden="1">#REF!</definedName>
    <definedName name="SHELTER" localSheetId="4" hidden="1">{#N/A,#N/A,TRUE,"Basic";#N/A,#N/A,TRUE,"EXT-TABLE";#N/A,#N/A,TRUE,"STEEL";#N/A,#N/A,TRUE,"INT-Table";#N/A,#N/A,TRUE,"STEEL";#N/A,#N/A,TRUE,"Door"}</definedName>
    <definedName name="SHELTER" hidden="1">{#N/A,#N/A,TRUE,"Basic";#N/A,#N/A,TRUE,"EXT-TABLE";#N/A,#N/A,TRUE,"STEEL";#N/A,#N/A,TRUE,"INT-Table";#N/A,#N/A,TRUE,"STEEL";#N/A,#N/A,TRUE,"Door"}</definedName>
    <definedName name="shjhj" localSheetId="0" hidden="1">{#N/A,#N/A,FALSE,"CAM-G7";#N/A,#N/A,FALSE,"SPL";#N/A,#N/A,FALSE,"butt-in G7";#N/A,#N/A,FALSE,"dia-in G7";#N/A,#N/A,FALSE,"추가-STA G7"}</definedName>
    <definedName name="shjhj" localSheetId="4" hidden="1">{#N/A,#N/A,FALSE,"CAM-G7";#N/A,#N/A,FALSE,"SPL";#N/A,#N/A,FALSE,"butt-in G7";#N/A,#N/A,FALSE,"dia-in G7";#N/A,#N/A,FALSE,"추가-STA G7"}</definedName>
    <definedName name="shjhj" hidden="1">{#N/A,#N/A,FALSE,"CAM-G7";#N/A,#N/A,FALSE,"SPL";#N/A,#N/A,FALSE,"butt-in G7";#N/A,#N/A,FALSE,"dia-in G7";#N/A,#N/A,FALSE,"추가-STA G7"}</definedName>
    <definedName name="ShoulderEmb.">#REF!</definedName>
    <definedName name="ShoulderSubbase">#REF!</definedName>
    <definedName name="shs" localSheetId="0" hidden="1">{#N/A,#N/A,FALSE,"CAM-G7";#N/A,#N/A,FALSE,"SPL";#N/A,#N/A,FALSE,"butt-in G7";#N/A,#N/A,FALSE,"dia-in G7";#N/A,#N/A,FALSE,"추가-STA G7"}</definedName>
    <definedName name="shs" localSheetId="4" hidden="1">{#N/A,#N/A,FALSE,"CAM-G7";#N/A,#N/A,FALSE,"SPL";#N/A,#N/A,FALSE,"butt-in G7";#N/A,#N/A,FALSE,"dia-in G7";#N/A,#N/A,FALSE,"추가-STA G7"}</definedName>
    <definedName name="shs" hidden="1">{#N/A,#N/A,FALSE,"CAM-G7";#N/A,#N/A,FALSE,"SPL";#N/A,#N/A,FALSE,"butt-in G7";#N/A,#N/A,FALSE,"dia-in G7";#N/A,#N/A,FALSE,"추가-STA G7"}</definedName>
    <definedName name="shshgtr" localSheetId="0" hidden="1">{#N/A,#N/A,TRUE,"Cover";#N/A,#N/A,TRUE,"Conts";#N/A,#N/A,TRUE,"VOS";#N/A,#N/A,TRUE,"Warrington";#N/A,#N/A,TRUE,"Widnes"}</definedName>
    <definedName name="shshgtr" localSheetId="4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utt" hidden="1">#REF!</definedName>
    <definedName name="sidgsapsga" hidden="1">#REF!</definedName>
    <definedName name="SITE" localSheetId="0" hidden="1">{#N/A,#N/A,TRUE,"Cover";#N/A,#N/A,TRUE,"Conts";#N/A,#N/A,TRUE,"VOS";#N/A,#N/A,TRUE,"Warrington";#N/A,#N/A,TRUE,"Widnes"}</definedName>
    <definedName name="SITE" localSheetId="4" hidden="1">{#N/A,#N/A,TRUE,"Cover";#N/A,#N/A,TRUE,"Conts";#N/A,#N/A,TRUE,"VOS";#N/A,#N/A,TRUE,"Warrington";#N/A,#N/A,TRUE,"Widnes"}</definedName>
    <definedName name="SITE" hidden="1">{#N/A,#N/A,TRUE,"Cover";#N/A,#N/A,TRUE,"Conts";#N/A,#N/A,TRUE,"VOS";#N/A,#N/A,TRUE,"Warrington";#N/A,#N/A,TRUE,"Widnes"}</definedName>
    <definedName name="SITEWORK" localSheetId="0" hidden="1">{#N/A,#N/A,TRUE,"Cover";#N/A,#N/A,TRUE,"Conts";#N/A,#N/A,TRUE,"VOS";#N/A,#N/A,TRUE,"Warrington";#N/A,#N/A,TRUE,"Widnes"}</definedName>
    <definedName name="SITEWORK" localSheetId="4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k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M" localSheetId="0" hidden="1">{#N/A,#N/A,FALSE,"Organisation Chart"}</definedName>
    <definedName name="SM" localSheetId="4" hidden="1">{#N/A,#N/A,FALSE,"Organisation Chart"}</definedName>
    <definedName name="SM" hidden="1">{#N/A,#N/A,FALSE,"Organisation Chart"}</definedName>
    <definedName name="sma" localSheetId="0" hidden="1">{"'Break down'!$A$4"}</definedName>
    <definedName name="sma" localSheetId="4" hidden="1">{"'Break down'!$A$4"}</definedName>
    <definedName name="sma" hidden="1">{"'Break down'!$A$4"}</definedName>
    <definedName name="smo" localSheetId="0" hidden="1">{"'Break down'!$A$4"}</definedName>
    <definedName name="smo" localSheetId="4" hidden="1">{"'Break down'!$A$4"}</definedName>
    <definedName name="smo" hidden="1">{"'Break down'!$A$4"}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'[49]14-2010'!#REF!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ozlesmeRsYenParitesi">#REF!</definedName>
    <definedName name="SozlesmeYenUSDParitesi">#REF!</definedName>
    <definedName name="SpecialPrice" hidden="1">#REF!</definedName>
    <definedName name="SR" hidden="1">#REF!</definedName>
    <definedName name="SRB" localSheetId="4" hidden="1">{"'Sheet1'!$A$4386:$N$4591"}</definedName>
    <definedName name="SRB" hidden="1">{"'Sheet1'!$A$4386:$N$4591"}</definedName>
    <definedName name="SRC">#REF!</definedName>
    <definedName name="srhrh" localSheetId="0" hidden="1">{#N/A,#N/A,TRUE,"Cover";#N/A,#N/A,TRUE,"Conts";#N/A,#N/A,TRUE,"VOS";#N/A,#N/A,TRUE,"Warrington";#N/A,#N/A,TRUE,"Widnes"}</definedName>
    <definedName name="srhrh" localSheetId="4" hidden="1">{#N/A,#N/A,TRUE,"Cover";#N/A,#N/A,TRUE,"Conts";#N/A,#N/A,TRUE,"VOS";#N/A,#N/A,TRUE,"Warrington";#N/A,#N/A,TRUE,"Widnes"}</definedName>
    <definedName name="srhrh" hidden="1">{#N/A,#N/A,TRUE,"Cover";#N/A,#N/A,TRUE,"Conts";#N/A,#N/A,TRUE,"VOS";#N/A,#N/A,TRUE,"Warrington";#N/A,#N/A,TRUE,"Widnes"}</definedName>
    <definedName name="srsetrthgfh" localSheetId="0" hidden="1">{#N/A,#N/A,TRUE,"Cover";#N/A,#N/A,TRUE,"Conts";#N/A,#N/A,TRUE,"VOS";#N/A,#N/A,TRUE,"Warrington";#N/A,#N/A,TRUE,"Widnes"}</definedName>
    <definedName name="srsetrthgfh" localSheetId="4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localSheetId="0" hidden="1">{#N/A,#N/A,TRUE,"Cover";#N/A,#N/A,TRUE,"Conts";#N/A,#N/A,TRUE,"VOS";#N/A,#N/A,TRUE,"Warrington";#N/A,#N/A,TRUE,"Widnes"}</definedName>
    <definedName name="srsretr" localSheetId="4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tthy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yeysr" localSheetId="0" hidden="1">{#N/A,#N/A,TRUE,"Cover";#N/A,#N/A,TRUE,"Conts";#N/A,#N/A,TRUE,"VOS";#N/A,#N/A,TRUE,"Warrington";#N/A,#N/A,TRUE,"Widnes"}</definedName>
    <definedName name="sryeysr" localSheetId="4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da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da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da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J" localSheetId="0" hidden="1">{#N/A,#N/A,TRUE,"arnitower";#N/A,#N/A,TRUE,"arnigarage "}</definedName>
    <definedName name="SSJ" localSheetId="4" hidden="1">{#N/A,#N/A,TRUE,"arnitower";#N/A,#N/A,TRUE,"arnigarage "}</definedName>
    <definedName name="SSJ" hidden="1">{#N/A,#N/A,TRUE,"arnitower";#N/A,#N/A,TRUE,"arnigarage "}</definedName>
    <definedName name="sss" localSheetId="0" hidden="1">[24]FitOutConfCentre!#REF!</definedName>
    <definedName name="sss" hidden="1">[24]FitOutConfCentre!#REF!</definedName>
    <definedName name="ssshh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0" hidden="1">#REF!</definedName>
    <definedName name="ssss" hidden="1">#REF!</definedName>
    <definedName name="ssss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eel">#REF!</definedName>
    <definedName name="structure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yt5u8h87" localSheetId="0" hidden="1">{#N/A,#N/A,TRUE,"Cover";#N/A,#N/A,TRUE,"Conts";#N/A,#N/A,TRUE,"VOS";#N/A,#N/A,TRUE,"Warrington";#N/A,#N/A,TRUE,"Widnes"}</definedName>
    <definedName name="stryt5u8h87" localSheetId="4" hidden="1">{#N/A,#N/A,TRUE,"Cover";#N/A,#N/A,TRUE,"Conts";#N/A,#N/A,TRUE,"VOS";#N/A,#N/A,TRUE,"Warrington";#N/A,#N/A,TRUE,"Widnes"}</definedName>
    <definedName name="stryt5u8h87" hidden="1">{#N/A,#N/A,TRUE,"Cover";#N/A,#N/A,TRUE,"Conts";#N/A,#N/A,TRUE,"VOS";#N/A,#N/A,TRUE,"Warrington";#N/A,#N/A,TRUE,"Widnes"}</definedName>
    <definedName name="sts" hidden="1">#REF!</definedName>
    <definedName name="Subbase">#REF!</definedName>
    <definedName name="summ1" localSheetId="4" hidden="1">{"'Break down'!$A$4"}</definedName>
    <definedName name="summ1" hidden="1">{"'Break down'!$A$4"}</definedName>
    <definedName name="summariseddiff" localSheetId="4" hidden="1">{"'Break down'!$A$4"}</definedName>
    <definedName name="summariseddiff" hidden="1">{"'Break down'!$A$4"}</definedName>
    <definedName name="sures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" localSheetId="0" hidden="1">{"LTV Output",#N/A,FALSE,"Output";"DCR Output",#N/A,FALSE,"Output"}</definedName>
    <definedName name="sw" localSheetId="4" hidden="1">{"LTV Output",#N/A,FALSE,"Output";"DCR Output",#N/A,FALSE,"Output"}</definedName>
    <definedName name="sw" hidden="1">{"LTV Output",#N/A,FALSE,"Output";"DCR Output",#N/A,FALSE,"Output"}</definedName>
    <definedName name="SWHF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sdfa" localSheetId="4" hidden="1">{#N/A,#N/A,TRUE,"Cover";#N/A,#N/A,TRUE,"Conts";#N/A,#N/A,TRUE,"VOS";#N/A,#N/A,TRUE,"Warrington";#N/A,#N/A,TRUE,"Widnes"}</definedName>
    <definedName name="swsdfa" hidden="1">{#N/A,#N/A,TRUE,"Cover";#N/A,#N/A,TRUE,"Conts";#N/A,#N/A,TRUE,"VOS";#N/A,#N/A,TRUE,"Warrington";#N/A,#N/A,TRUE,"Widnes"}</definedName>
    <definedName name="sys_num">[32]Sheet9!$C$15</definedName>
    <definedName name="syu" localSheetId="0" hidden="1">{#N/A,#N/A,TRUE,"Cover";#N/A,#N/A,TRUE,"Conts";#N/A,#N/A,TRUE,"VOS";#N/A,#N/A,TRUE,"Warrington";#N/A,#N/A,TRUE,"Widnes"}</definedName>
    <definedName name="syu" localSheetId="4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szxzxcfcgh" hidden="1">#REF!</definedName>
    <definedName name="t5454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5454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5454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ackCoat">#REF!</definedName>
    <definedName name="tbl_ProdInfo" hidden="1">#REF!</definedName>
    <definedName name="TC임대" localSheetId="0" hidden="1">{#N/A,#N/A,FALSE,"물량산출"}</definedName>
    <definedName name="TC임대" localSheetId="4" hidden="1">{#N/A,#N/A,FALSE,"물량산출"}</definedName>
    <definedName name="TC임대" hidden="1">{#N/A,#N/A,FALSE,"물량산출"}</definedName>
    <definedName name="TDS" localSheetId="4" hidden="1">{"'Sheet1'!$A$4386:$N$4591"}</definedName>
    <definedName name="TDS" hidden="1">{"'Sheet1'!$A$4386:$N$4591"}</definedName>
    <definedName name="t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0" hidden="1">{"'Break down'!$A$4"}</definedName>
    <definedName name="temp" localSheetId="4" hidden="1">{"'Break down'!$A$4"}</definedName>
    <definedName name="temp" hidden="1">{"'Break down'!$A$4"}</definedName>
    <definedName name="tempo" localSheetId="0" hidden="1">{"'Break down'!$A$4"}</definedName>
    <definedName name="tempo" localSheetId="4" hidden="1">{"'Break down'!$A$4"}</definedName>
    <definedName name="tempo" hidden="1">{"'Break down'!$A$4"}</definedName>
    <definedName name="teri" localSheetId="4" hidden="1">{#N/A,#N/A,TRUE,"Basic";#N/A,#N/A,TRUE,"EXT-TABLE";#N/A,#N/A,TRUE,"STEEL";#N/A,#N/A,TRUE,"INT-Table";#N/A,#N/A,TRUE,"STEEL";#N/A,#N/A,TRUE,"Door"}</definedName>
    <definedName name="teri" hidden="1">{#N/A,#N/A,TRUE,"Basic";#N/A,#N/A,TRUE,"EXT-TABLE";#N/A,#N/A,TRUE,"STEEL";#N/A,#N/A,TRUE,"INT-Table";#N/A,#N/A,TRUE,"STEEL";#N/A,#N/A,TRUE,"Door"}</definedName>
    <definedName name="test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t" localSheetId="4" hidden="1">{#N/A,#N/A,TRUE,"Summary";#N/A,#N/A,TRUE,"Overall";#N/A,#N/A,TRUE,"engineering";#N/A,#N/A,TRUE,"Procurement";#N/A,#N/A,TRUE,"Construction"}</definedName>
    <definedName name="testt" hidden="1">{#N/A,#N/A,TRUE,"Summary";#N/A,#N/A,TRUE,"Overall";#N/A,#N/A,TRUE,"engineering";#N/A,#N/A,TRUE,"Procurement";#N/A,#N/A,TRUE,"Construction"}</definedName>
    <definedName name="TextRefCopyRangeCount" hidden="1">5</definedName>
    <definedName name="tfgf" hidden="1">#REF!</definedName>
    <definedName name="tghy" localSheetId="4" hidden="1">{"'Break down'!$A$4"}</definedName>
    <definedName name="tghy" hidden="1">{"'Break down'!$A$4"}</definedName>
    <definedName name="thierry" localSheetId="0" hidden="1">{"Totax",#N/A,FALSE,"Sheet1";#N/A,#N/A,FALSE,"Law Output"}</definedName>
    <definedName name="thierry" localSheetId="4" hidden="1">{"Totax",#N/A,FALSE,"Sheet1";#N/A,#N/A,FALSE,"Law Output"}</definedName>
    <definedName name="thierry" hidden="1">{"Totax",#N/A,FALSE,"Sheet1";#N/A,#N/A,FALSE,"Law Output"}</definedName>
    <definedName name="th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wghrt" localSheetId="0" hidden="1">{#N/A,#N/A,TRUE,"Cover";#N/A,#N/A,TRUE,"Conts";#N/A,#N/A,TRUE,"VOS";#N/A,#N/A,TRUE,"Warrington";#N/A,#N/A,TRUE,"Widnes"}</definedName>
    <definedName name="thwghrt" localSheetId="4" hidden="1">{#N/A,#N/A,TRUE,"Cover";#N/A,#N/A,TRUE,"Conts";#N/A,#N/A,TRUE,"VOS";#N/A,#N/A,TRUE,"Warrington";#N/A,#N/A,TRUE,"Widnes"}</definedName>
    <definedName name="thwghrt" hidden="1">{#N/A,#N/A,TRUE,"Cover";#N/A,#N/A,TRUE,"Conts";#N/A,#N/A,TRUE,"VOS";#N/A,#N/A,TRUE,"Warrington";#N/A,#N/A,TRUE,"Widnes"}</definedName>
    <definedName name="tmp" localSheetId="0" hidden="1">{"'Break down'!$A$4"}</definedName>
    <definedName name="tmp" localSheetId="4" hidden="1">{"'Break down'!$A$4"}</definedName>
    <definedName name="tmp" hidden="1">{"'Break down'!$A$4"}</definedName>
    <definedName name="tno" localSheetId="0" hidden="1">{"'Break down'!$A$4"}</definedName>
    <definedName name="tno" localSheetId="4" hidden="1">{"'Break down'!$A$4"}</definedName>
    <definedName name="tno" hidden="1">{"'Break down'!$A$4"}</definedName>
    <definedName name="TODLFJ" localSheetId="0" hidden="1">{"'별표'!$N$220"}</definedName>
    <definedName name="TODLFJ" localSheetId="4" hidden="1">{"'별표'!$N$220"}</definedName>
    <definedName name="TODLFJ" hidden="1">{"'별표'!$N$220"}</definedName>
    <definedName name="TOK" hidden="1">#REF!</definedName>
    <definedName name="total_de">[32]Sheet9!$F$34</definedName>
    <definedName name="total_pack">[32]Sheet9!#REF!</definedName>
    <definedName name="tppp" localSheetId="4" hidden="1">{"'Break down'!$A$4"}</definedName>
    <definedName name="tppp" hidden="1">{"'Break down'!$A$4"}</definedName>
    <definedName name="TrafficSings">#REF!</definedName>
    <definedName name="trbnuomi" localSheetId="0" hidden="1">{#N/A,#N/A,TRUE,"Cover";#N/A,#N/A,TRUE,"Conts";#N/A,#N/A,TRUE,"VOS";#N/A,#N/A,TRUE,"Warrington";#N/A,#N/A,TRUE,"Widnes"}</definedName>
    <definedName name="trbnuomi" localSheetId="4" hidden="1">{#N/A,#N/A,TRUE,"Cover";#N/A,#N/A,TRUE,"Conts";#N/A,#N/A,TRUE,"VOS";#N/A,#N/A,TRUE,"Warrington";#N/A,#N/A,TRUE,"Widnes"}</definedName>
    <definedName name="trbnuomi" hidden="1">{#N/A,#N/A,TRUE,"Cover";#N/A,#N/A,TRUE,"Conts";#N/A,#N/A,TRUE,"VOS";#N/A,#N/A,TRUE,"Warrington";#N/A,#N/A,TRUE,"Widnes"}</definedName>
    <definedName name="tretew" localSheetId="0" hidden="1">{#N/A,#N/A,FALSE,"CAM-G7";#N/A,#N/A,FALSE,"SPL";#N/A,#N/A,FALSE,"butt-in G7";#N/A,#N/A,FALSE,"dia-in G7";#N/A,#N/A,FALSE,"추가-STA G7"}</definedName>
    <definedName name="tretew" localSheetId="4" hidden="1">{#N/A,#N/A,FALSE,"CAM-G7";#N/A,#N/A,FALSE,"SPL";#N/A,#N/A,FALSE,"butt-in G7";#N/A,#N/A,FALSE,"dia-in G7";#N/A,#N/A,FALSE,"추가-STA G7"}</definedName>
    <definedName name="tretew" hidden="1">{#N/A,#N/A,FALSE,"CAM-G7";#N/A,#N/A,FALSE,"SPL";#N/A,#N/A,FALSE,"butt-in G7";#N/A,#N/A,FALSE,"dia-in G7";#N/A,#N/A,FALSE,"추가-STA G7"}</definedName>
    <definedName name="trgr" localSheetId="0" hidden="1">{#N/A,#N/A,TRUE,"Cover";#N/A,#N/A,TRUE,"Conts";#N/A,#N/A,TRUE,"VOS";#N/A,#N/A,TRUE,"Warrington";#N/A,#N/A,TRUE,"Widnes"}</definedName>
    <definedName name="trgr" localSheetId="4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localSheetId="0" hidden="1">{#N/A,#N/A,TRUE,"Cover";#N/A,#N/A,TRUE,"Conts";#N/A,#N/A,TRUE,"VOS";#N/A,#N/A,TRUE,"Warrington";#N/A,#N/A,TRUE,"Widnes"}</definedName>
    <definedName name="trhe" localSheetId="4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localSheetId="0" hidden="1">{#N/A,#N/A,TRUE,"Cover";#N/A,#N/A,TRUE,"Conts";#N/A,#N/A,TRUE,"VOS";#N/A,#N/A,TRUE,"Warrington";#N/A,#N/A,TRUE,"Widnes"}</definedName>
    <definedName name="trhsh" localSheetId="4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localSheetId="0" hidden="1">{#N/A,#N/A,TRUE,"Cover";#N/A,#N/A,TRUE,"Conts";#N/A,#N/A,TRUE,"VOS";#N/A,#N/A,TRUE,"Warrington";#N/A,#N/A,TRUE,"Widnes"}</definedName>
    <definedName name="trhsw" localSheetId="4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rial" localSheetId="0" hidden="1">{"Outflow 1",#N/A,FALSE,"Outflows-Inflows";"Outflow 2",#N/A,FALSE,"Outflows-Inflows";"Inflow 1",#N/A,FALSE,"Outflows-Inflows";"Inflow 2",#N/A,FALSE,"Outflows-Inflows"}</definedName>
    <definedName name="trial" localSheetId="4" hidden="1">{"Outflow 1",#N/A,FALSE,"Outflows-Inflows";"Outflow 2",#N/A,FALSE,"Outflows-Inflows";"Inflow 1",#N/A,FALSE,"Outflows-Inflows";"Inflow 2",#N/A,FALSE,"Outflows-Inflows"}</definedName>
    <definedName name="trial" hidden="1">{"Outflow 1",#N/A,FALSE,"Outflows-Inflows";"Outflow 2",#N/A,FALSE,"Outflows-Inflows";"Inflow 1",#N/A,FALSE,"Outflows-Inflows";"Inflow 2",#N/A,FALSE,"Outflows-Inflows"}</definedName>
    <definedName name="tt">#REF!</definedName>
    <definedName name="tte" hidden="1">#REF!</definedName>
    <definedName name="ttt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i" localSheetId="0" hidden="1">{#N/A,#N/A,TRUE,"Cover";#N/A,#N/A,TRUE,"Conts";#N/A,#N/A,TRUE,"VOS";#N/A,#N/A,TRUE,"Warrington";#N/A,#N/A,TRUE,"Widnes"}</definedName>
    <definedName name="tui" localSheetId="4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te" localSheetId="0" hidden="1">{#N/A,#N/A,TRUE,"Cover";#N/A,#N/A,TRUE,"Conts";#N/A,#N/A,TRUE,"VOS";#N/A,#N/A,TRUE,"Warrington";#N/A,#N/A,TRUE,"Widnes"}</definedName>
    <definedName name="tuite" localSheetId="4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urk">#REF!</definedName>
    <definedName name="tvtyiuoujl" localSheetId="0" hidden="1">{#N/A,#N/A,TRUE,"Cover";#N/A,#N/A,TRUE,"Conts";#N/A,#N/A,TRUE,"VOS";#N/A,#N/A,TRUE,"Warrington";#N/A,#N/A,TRUE,"Widnes"}</definedName>
    <definedName name="tvtyiuoujl" localSheetId="4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w4t3" localSheetId="0" hidden="1">{#N/A,#N/A,FALSE,"포장2"}</definedName>
    <definedName name="tw4t3" localSheetId="4" hidden="1">{#N/A,#N/A,FALSE,"포장2"}</definedName>
    <definedName name="tw4t3" hidden="1">{#N/A,#N/A,FALSE,"포장2"}</definedName>
    <definedName name="tweterwt" localSheetId="0" hidden="1">{#N/A,#N/A,FALSE,"CAM-G7";#N/A,#N/A,FALSE,"SPL";#N/A,#N/A,FALSE,"butt-in G7";#N/A,#N/A,FALSE,"dia-in G7";#N/A,#N/A,FALSE,"추가-STA G7"}</definedName>
    <definedName name="tweterwt" localSheetId="4" hidden="1">{#N/A,#N/A,FALSE,"CAM-G7";#N/A,#N/A,FALSE,"SPL";#N/A,#N/A,FALSE,"butt-in G7";#N/A,#N/A,FALSE,"dia-in G7";#N/A,#N/A,FALSE,"추가-STA G7"}</definedName>
    <definedName name="tweterwt" hidden="1">{#N/A,#N/A,FALSE,"CAM-G7";#N/A,#N/A,FALSE,"SPL";#N/A,#N/A,FALSE,"butt-in G7";#N/A,#N/A,FALSE,"dia-in G7";#N/A,#N/A,FALSE,"추가-STA G7"}</definedName>
    <definedName name="twetewt" localSheetId="0" hidden="1">{#N/A,#N/A,FALSE,"물량산출"}</definedName>
    <definedName name="twetewt" localSheetId="4" hidden="1">{#N/A,#N/A,FALSE,"물량산출"}</definedName>
    <definedName name="twetewt" hidden="1">{#N/A,#N/A,FALSE,"물량산출"}</definedName>
    <definedName name="twetwet" localSheetId="0" hidden="1">{#N/A,#N/A,FALSE,"전력간선"}</definedName>
    <definedName name="twetwet" localSheetId="4" hidden="1">{#N/A,#N/A,FALSE,"전력간선"}</definedName>
    <definedName name="twetwet" hidden="1">{#N/A,#N/A,FALSE,"전력간선"}</definedName>
    <definedName name="twetwetw" localSheetId="0" hidden="1">{#N/A,#N/A,FALSE,"물량산출"}</definedName>
    <definedName name="twetwetw" localSheetId="4" hidden="1">{#N/A,#N/A,FALSE,"물량산출"}</definedName>
    <definedName name="twetwetw" hidden="1">{#N/A,#N/A,FALSE,"물량산출"}</definedName>
    <definedName name="twetwt" localSheetId="0" hidden="1">{#N/A,#N/A,FALSE,"구조1"}</definedName>
    <definedName name="twetwt" localSheetId="4" hidden="1">{#N/A,#N/A,FALSE,"구조1"}</definedName>
    <definedName name="twetwt" hidden="1">{#N/A,#N/A,FALSE,"구조1"}</definedName>
    <definedName name="twwt" localSheetId="0" hidden="1">{#N/A,#N/A,FALSE,"단가표지"}</definedName>
    <definedName name="twwt" localSheetId="4" hidden="1">{#N/A,#N/A,FALSE,"단가표지"}</definedName>
    <definedName name="twwt" hidden="1">{#N/A,#N/A,FALSE,"단가표지"}</definedName>
    <definedName name="ty" localSheetId="0" hidden="1">{#N/A,#N/A,TRUE,"Cover";#N/A,#N/A,TRUE,"Conts";#N/A,#N/A,TRUE,"VOS";#N/A,#N/A,TRUE,"Warrington";#N/A,#N/A,TRUE,"Widnes"}</definedName>
    <definedName name="ty" localSheetId="4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ere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ere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ere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utri" localSheetId="0" hidden="1">{#N/A,#N/A,TRUE,"Cover";#N/A,#N/A,TRUE,"Conts";#N/A,#N/A,TRUE,"VOS";#N/A,#N/A,TRUE,"Warrington";#N/A,#N/A,TRUE,"Widnes"}</definedName>
    <definedName name="tyutri" localSheetId="4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U5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5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5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baid" localSheetId="4" hidden="1">{#N/A,#N/A,FALSE,"VCR"}</definedName>
    <definedName name="ubaid" hidden="1">{#N/A,#N/A,FALSE,"VCR"}</definedName>
    <definedName name="Ubaide" localSheetId="4" hidden="1">{#N/A,#N/A,FALSE,"VCR"}</definedName>
    <definedName name="Ubaide" hidden="1">{#N/A,#N/A,FALSE,"VCR"}</definedName>
    <definedName name="ug" localSheetId="0" hidden="1">{"Inflation-BaseYear",#N/A,FALSE,"Inputs"}</definedName>
    <definedName name="ug" localSheetId="4" hidden="1">{"Inflation-BaseYear",#N/A,FALSE,"Inputs"}</definedName>
    <definedName name="ug" hidden="1">{"Inflation-BaseYear",#N/A,FALSE,"Inputs"}</definedName>
    <definedName name="ugf" localSheetId="0" hidden="1">{"Output-All",#N/A,FALSE,"Output"}</definedName>
    <definedName name="ugf" localSheetId="4" hidden="1">{"Output-All",#N/A,FALSE,"Output"}</definedName>
    <definedName name="ugf" hidden="1">{"Output-All",#N/A,FALSE,"Output"}</definedName>
    <definedName name="uhhtrytrs" localSheetId="0" hidden="1">{#N/A,#N/A,TRUE,"Cover";#N/A,#N/A,TRUE,"Conts";#N/A,#N/A,TRUE,"VOS";#N/A,#N/A,TRUE,"Warrington";#N/A,#N/A,TRUE,"Widnes"}</definedName>
    <definedName name="uhhtrytrs" localSheetId="4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i" localSheetId="4" hidden="1">{"'Break down'!$A$4"}</definedName>
    <definedName name="ui" hidden="1">{"'Break down'!$A$4"}</definedName>
    <definedName name="UI2Y4R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2Y4R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2Y4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h" localSheetId="4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localSheetId="0" hidden="1">{#N/A,#N/A,TRUE,"Cover";#N/A,#N/A,TRUE,"Conts";#N/A,#N/A,TRUE,"VOS";#N/A,#N/A,TRUE,"Warrington";#N/A,#N/A,TRUE,"Widnes"}</definedName>
    <definedName name="uit" localSheetId="4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localSheetId="0" hidden="1">{#N/A,#N/A,TRUE,"Cover";#N/A,#N/A,TRUE,"Conts";#N/A,#N/A,TRUE,"VOS";#N/A,#N/A,TRUE,"Warrington";#N/A,#N/A,TRUE,"Widnes"}</definedName>
    <definedName name="uiuif" localSheetId="4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y" localSheetId="4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localSheetId="0" hidden="1">{#N/A,#N/A,TRUE,"Cover";#N/A,#N/A,TRUE,"Conts";#N/A,#N/A,TRUE,"VOS";#N/A,#N/A,TRUE,"Warrington";#N/A,#N/A,TRUE,"Widnes"}</definedName>
    <definedName name="uiyuitii" localSheetId="4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nnmhnn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nnmhnn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nnmh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lppuipui" localSheetId="0" hidden="1">{#N/A,#N/A,TRUE,"Cover";#N/A,#N/A,TRUE,"Conts";#N/A,#N/A,TRUE,"VOS";#N/A,#N/A,TRUE,"Warrington";#N/A,#N/A,TRUE,"Widnes"}</definedName>
    <definedName name="ulppuipui" localSheetId="4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lulyulu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lulyulu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lulyul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lougouio" localSheetId="0" hidden="1">{#N/A,#N/A,TRUE,"Cover";#N/A,#N/A,TRUE,"Conts";#N/A,#N/A,TRUE,"VOS";#N/A,#N/A,TRUE,"Warrington";#N/A,#N/A,TRUE,"Widnes"}</definedName>
    <definedName name="uolougouio" localSheetId="4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po" localSheetId="4" hidden="1">{"'Break down'!$A$4"}</definedName>
    <definedName name="upo" hidden="1">{"'Break down'!$A$4"}</definedName>
    <definedName name="USDRs">#REF!</definedName>
    <definedName name="USDYen">#REF!</definedName>
    <definedName name="uuuu" localSheetId="0" hidden="1">{"'Break down'!$A$4"}</definedName>
    <definedName name="uuuu" localSheetId="4" hidden="1">{"'Break down'!$A$4"}</definedName>
    <definedName name="uuuu" hidden="1">{"'Break down'!$A$4"}</definedName>
    <definedName name="uuuyi" localSheetId="0" hidden="1">{"'Break down'!$A$4"}</definedName>
    <definedName name="uuuyi" localSheetId="4" hidden="1">{"'Break down'!$A$4"}</definedName>
    <definedName name="uuuyi" hidden="1">{"'Break down'!$A$4"}</definedName>
    <definedName name="uyr" localSheetId="0" hidden="1">{"Output%",#N/A,FALSE,"Output"}</definedName>
    <definedName name="uyr" localSheetId="4" hidden="1">{"Output%",#N/A,FALSE,"Output"}</definedName>
    <definedName name="uyr" hidden="1">{"Output%",#N/A,FALSE,"Output"}</definedName>
    <definedName name="val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val" localSheetId="4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val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Variation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bvbv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cxvzxcxzcA" hidden="1">#REF!</definedName>
    <definedName name="vcxxcxcxxcx" hidden="1">#REF!</definedName>
    <definedName name="vdfdgfdhddgdg" hidden="1">#REF!</definedName>
    <definedName name="VENT" localSheetId="4" hidden="1">{#N/A,#N/A,TRUE,"Cover";#N/A,#N/A,TRUE,"Conts";#N/A,#N/A,TRUE,"VOS";#N/A,#N/A,TRUE,"Warrington";#N/A,#N/A,TRUE,"Widnes"}</definedName>
    <definedName name="VENT" hidden="1">{#N/A,#N/A,TRUE,"Cover";#N/A,#N/A,TRUE,"Conts";#N/A,#N/A,TRUE,"VOS";#N/A,#N/A,TRUE,"Warrington";#N/A,#N/A,TRUE,"Widnes"}</definedName>
    <definedName name="vfdsfffdf" hidden="1">#REF!</definedName>
    <definedName name="vffsfs" localSheetId="4" hidden="1">{#N/A,#N/A,TRUE,"Basic";#N/A,#N/A,TRUE,"EXT-TABLE";#N/A,#N/A,TRUE,"STEEL";#N/A,#N/A,TRUE,"INT-Table";#N/A,#N/A,TRUE,"STEEL";#N/A,#N/A,TRUE,"Door"}</definedName>
    <definedName name="vffsfs" hidden="1">{#N/A,#N/A,TRUE,"Basic";#N/A,#N/A,TRUE,"EXT-TABLE";#N/A,#N/A,TRUE,"STEEL";#N/A,#N/A,TRUE,"INT-Table";#N/A,#N/A,TRUE,"STEEL";#N/A,#N/A,TRUE,"Door"}</definedName>
    <definedName name="vj" localSheetId="0" hidden="1">{#N/A,#N/A,TRUE,"Cover";#N/A,#N/A,TRUE,"Conts";#N/A,#N/A,TRUE,"VOS";#N/A,#N/A,TRUE,"Warrington";#N/A,#N/A,TRUE,"Widnes"}</definedName>
    <definedName name="vj" localSheetId="4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o" hidden="1">#REF!</definedName>
    <definedName name="vzfxdgxbcxfg" hidden="1">#REF!</definedName>
    <definedName name="w26te" localSheetId="0" hidden="1">{#N/A,#N/A,TRUE,"Cover";#N/A,#N/A,TRUE,"Conts";#N/A,#N/A,TRUE,"VOS";#N/A,#N/A,TRUE,"Warrington";#N/A,#N/A,TRUE,"Widnes"}</definedName>
    <definedName name="w26te" localSheetId="4" hidden="1">{#N/A,#N/A,TRUE,"Cover";#N/A,#N/A,TRUE,"Conts";#N/A,#N/A,TRUE,"VOS";#N/A,#N/A,TRUE,"Warrington";#N/A,#N/A,TRUE,"Widnes"}</definedName>
    <definedName name="w26te" hidden="1">{#N/A,#N/A,TRUE,"Cover";#N/A,#N/A,TRUE,"Conts";#N/A,#N/A,TRUE,"VOS";#N/A,#N/A,TRUE,"Warrington";#N/A,#N/A,TRUE,"Widnes"}</definedName>
    <definedName name="w3t344t" localSheetId="0" hidden="1">{#N/A,#N/A,FALSE,"표지목차"}</definedName>
    <definedName name="w3t344t" localSheetId="4" hidden="1">{#N/A,#N/A,FALSE,"표지목차"}</definedName>
    <definedName name="w3t344t" hidden="1">{#N/A,#N/A,FALSE,"표지목차"}</definedName>
    <definedName name="w6y" localSheetId="0" hidden="1">{#N/A,#N/A,TRUE,"Cover";#N/A,#N/A,TRUE,"Conts";#N/A,#N/A,TRUE,"VOS";#N/A,#N/A,TRUE,"Warrington";#N/A,#N/A,TRUE,"Widnes"}</definedName>
    <definedName name="w6y" localSheetId="4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ewafe" hidden="1">#REF!</definedName>
    <definedName name="waff" localSheetId="0" hidden="1">{#N/A,#N/A,TRUE,"Cover";#N/A,#N/A,TRUE,"Conts";#N/A,#N/A,TRUE,"VOS";#N/A,#N/A,TRUE,"Warrington";#N/A,#N/A,TRUE,"Widnes"}</definedName>
    <definedName name="waff" localSheetId="4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rergtrjyiu" localSheetId="0" hidden="1">{#N/A,#N/A,TRUE,"Cover";#N/A,#N/A,TRUE,"Conts";#N/A,#N/A,TRUE,"VOS";#N/A,#N/A,TRUE,"Warrington";#N/A,#N/A,TRUE,"Widnes"}</definedName>
    <definedName name="warergtrjyiu" localSheetId="4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" localSheetId="4" hidden="1">{#N/A,#N/A,TRUE,"Basic";#N/A,#N/A,TRUE,"EXT-TABLE";#N/A,#N/A,TRUE,"STEEL";#N/A,#N/A,TRUE,"INT-Table";#N/A,#N/A,TRUE,"STEEL";#N/A,#N/A,TRUE,"Door"}</definedName>
    <definedName name="Waste" hidden="1">{#N/A,#N/A,TRUE,"Basic";#N/A,#N/A,TRUE,"EXT-TABLE";#N/A,#N/A,TRUE,"STEEL";#N/A,#N/A,TRUE,"INT-Table";#N/A,#N/A,TRUE,"STEEL";#N/A,#N/A,TRUE,"Door"}</definedName>
    <definedName name="water_funds" localSheetId="4" hidden="1">{"'Sheet1'!$A$4386:$N$4591"}</definedName>
    <definedName name="water_funds" hidden="1">{"'Sheet1'!$A$4386:$N$4591"}</definedName>
    <definedName name="wawst" localSheetId="0" hidden="1">{#N/A,#N/A,TRUE,"Cover";#N/A,#N/A,TRUE,"Conts";#N/A,#N/A,TRUE,"VOS";#N/A,#N/A,TRUE,"Warrington";#N/A,#N/A,TRUE,"Widnes"}</definedName>
    <definedName name="wawst" localSheetId="4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dcq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cq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c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wqe" hidden="1">[6]FitOutConfCentre!#REF!</definedName>
    <definedName name="WearingCourse">#REF!</definedName>
    <definedName name="we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gWE" localSheetId="0" hidden="1">{#N/A,#N/A,TRUE,"Cover";#N/A,#N/A,TRUE,"Conts";#N/A,#N/A,TRUE,"VOS";#N/A,#N/A,TRUE,"Warrington";#N/A,#N/A,TRUE,"Widnes"}</definedName>
    <definedName name="wegWE" localSheetId="4" hidden="1">{#N/A,#N/A,TRUE,"Cover";#N/A,#N/A,TRUE,"Conts";#N/A,#N/A,TRUE,"VOS";#N/A,#N/A,TRUE,"Warrington";#N/A,#N/A,TRUE,"Widnes"}</definedName>
    <definedName name="wegWE" hidden="1">{#N/A,#N/A,TRUE,"Cover";#N/A,#N/A,TRUE,"Conts";#N/A,#N/A,TRUE,"VOS";#N/A,#N/A,TRUE,"Warrington";#N/A,#N/A,TRUE,"Widnes"}</definedName>
    <definedName name="wegywegt" localSheetId="0" hidden="1">{#N/A,#N/A,TRUE,"Cover";#N/A,#N/A,TRUE,"Conts";#N/A,#N/A,TRUE,"VOS";#N/A,#N/A,TRUE,"Warrington";#N/A,#N/A,TRUE,"Widnes"}</definedName>
    <definedName name="wegywegt" localSheetId="4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o" localSheetId="4" hidden="1">{"'Break down'!$A$4"}</definedName>
    <definedName name="weo" hidden="1">{"'Break down'!$A$4"}</definedName>
    <definedName name="weq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" hidden="1">#REF!</definedName>
    <definedName name="werq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" localSheetId="0" hidden="1">{#N/A,#N/A,TRUE,"Cover";#N/A,#N/A,TRUE,"Conts";#N/A,#N/A,TRUE,"VOS";#N/A,#N/A,TRUE,"Warrington";#N/A,#N/A,TRUE,"Widnes"}</definedName>
    <definedName name="wert" localSheetId="4" hidden="1">{#N/A,#N/A,TRUE,"Cover";#N/A,#N/A,TRUE,"Conts";#N/A,#N/A,TRUE,"VOS";#N/A,#N/A,TRUE,"Warrington";#N/A,#N/A,TRUE,"Widnes"}</definedName>
    <definedName name="wert" hidden="1">{#N/A,#N/A,TRUE,"Cover";#N/A,#N/A,TRUE,"Conts";#N/A,#N/A,TRUE,"VOS";#N/A,#N/A,TRUE,"Warrington";#N/A,#N/A,TRUE,"Widnes"}</definedName>
    <definedName name="werttt" localSheetId="4" hidden="1">{"'Break down'!$A$4"}</definedName>
    <definedName name="werttt" hidden="1">{"'Break down'!$A$4"}</definedName>
    <definedName name="wertw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w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tjy" localSheetId="0" hidden="1">{#N/A,#N/A,TRUE,"Cover";#N/A,#N/A,TRUE,"Conts";#N/A,#N/A,TRUE,"VOS";#N/A,#N/A,TRUE,"Warrington";#N/A,#N/A,TRUE,"Widnes"}</definedName>
    <definedName name="wetjy" localSheetId="4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rtyret" localSheetId="0" hidden="1">{#N/A,#N/A,FALSE,"운반시간"}</definedName>
    <definedName name="wetrtyret" localSheetId="4" hidden="1">{#N/A,#N/A,FALSE,"운반시간"}</definedName>
    <definedName name="wetrtyret" hidden="1">{#N/A,#N/A,FALSE,"운반시간"}</definedName>
    <definedName name="wetwety" localSheetId="0" hidden="1">{#N/A,#N/A,FALSE,"CAM-G7";#N/A,#N/A,FALSE,"SPL";#N/A,#N/A,FALSE,"butt-in G7";#N/A,#N/A,FALSE,"dia-in G7";#N/A,#N/A,FALSE,"추가-STA G7"}</definedName>
    <definedName name="wetwety" localSheetId="4" hidden="1">{#N/A,#N/A,FALSE,"CAM-G7";#N/A,#N/A,FALSE,"SPL";#N/A,#N/A,FALSE,"butt-in G7";#N/A,#N/A,FALSE,"dia-in G7";#N/A,#N/A,FALSE,"추가-STA G7"}</definedName>
    <definedName name="wetwety" hidden="1">{#N/A,#N/A,FALSE,"CAM-G7";#N/A,#N/A,FALSE,"SPL";#N/A,#N/A,FALSE,"butt-in G7";#N/A,#N/A,FALSE,"dia-in G7";#N/A,#N/A,FALSE,"추가-STA G7"}</definedName>
    <definedName name="wetyrutu" localSheetId="0" hidden="1">{#N/A,#N/A,TRUE,"Cover";#N/A,#N/A,TRUE,"Conts";#N/A,#N/A,TRUE,"VOS";#N/A,#N/A,TRUE,"Warrington";#N/A,#N/A,TRUE,"Widnes"}</definedName>
    <definedName name="wetyrutu" localSheetId="4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GEW" localSheetId="0" hidden="1">{#N/A,#N/A,TRUE,"Cover";#N/A,#N/A,TRUE,"Conts";#N/A,#N/A,TRUE,"VOS";#N/A,#N/A,TRUE,"Warrington";#N/A,#N/A,TRUE,"Widnes"}</definedName>
    <definedName name="WGEW" localSheetId="4" hidden="1">{#N/A,#N/A,TRUE,"Cover";#N/A,#N/A,TRUE,"Conts";#N/A,#N/A,TRUE,"VOS";#N/A,#N/A,TRUE,"Warrington";#N/A,#N/A,TRUE,"Widnes"}</definedName>
    <definedName name="WGEW" hidden="1">{#N/A,#N/A,TRUE,"Cover";#N/A,#N/A,TRUE,"Conts";#N/A,#N/A,TRUE,"VOS";#N/A,#N/A,TRUE,"Warrington";#N/A,#N/A,TRUE,"Widnes"}</definedName>
    <definedName name="wgWE" localSheetId="0" hidden="1">{#N/A,#N/A,TRUE,"Cover";#N/A,#N/A,TRUE,"Conts";#N/A,#N/A,TRUE,"VOS";#N/A,#N/A,TRUE,"Warrington";#N/A,#N/A,TRUE,"Widnes"}</definedName>
    <definedName name="wgWE" localSheetId="4" hidden="1">{#N/A,#N/A,TRUE,"Cover";#N/A,#N/A,TRUE,"Conts";#N/A,#N/A,TRUE,"VOS";#N/A,#N/A,TRUE,"Warrington";#N/A,#N/A,TRUE,"Widnes"}</definedName>
    <definedName name="wgWE" hidden="1">{#N/A,#N/A,TRUE,"Cover";#N/A,#N/A,TRUE,"Conts";#N/A,#N/A,TRUE,"VOS";#N/A,#N/A,TRUE,"Warrington";#N/A,#N/A,TRUE,"Widnes"}</definedName>
    <definedName name="windows" localSheetId="0" hidden="1">{"'Break down'!$A$4"}</definedName>
    <definedName name="windows" localSheetId="4" hidden="1">{"'Break down'!$A$4"}</definedName>
    <definedName name="windows" hidden="1">{"'Break down'!$A$4"}</definedName>
    <definedName name="wlqrp" hidden="1">0</definedName>
    <definedName name="wm.조골재1" localSheetId="0" hidden="1">{#N/A,#N/A,FALSE,"조골재"}</definedName>
    <definedName name="wm.조골재1" localSheetId="4" hidden="1">{#N/A,#N/A,FALSE,"조골재"}</definedName>
    <definedName name="wm.조골재1" hidden="1">{#N/A,#N/A,FALSE,"조골재"}</definedName>
    <definedName name="WORKSHOP" localSheetId="4" hidden="1">{#N/A,#N/A,TRUE,"Basic";#N/A,#N/A,TRUE,"EXT-TABLE";#N/A,#N/A,TRUE,"STEEL";#N/A,#N/A,TRUE,"INT-Table";#N/A,#N/A,TRUE,"STEEL";#N/A,#N/A,TRUE,"Door"}</definedName>
    <definedName name="WORKSHOP" hidden="1">{#N/A,#N/A,TRUE,"Basic";#N/A,#N/A,TRUE,"EXT-TABLE";#N/A,#N/A,TRUE,"STEEL";#N/A,#N/A,TRUE,"INT-Table";#N/A,#N/A,TRUE,"STEEL";#N/A,#N/A,TRUE,"Door"}</definedName>
    <definedName name="WPG" localSheetId="4" hidden="1">{"'Revised (2)'!$A$1:$K$76"}</definedName>
    <definedName name="WPG" hidden="1">{"'Revised (2)'!$A$1:$K$76"}</definedName>
    <definedName name="wqer" localSheetId="0" hidden="1">{#N/A,#N/A,TRUE,"Cover";#N/A,#N/A,TRUE,"Conts";#N/A,#N/A,TRUE,"VOS";#N/A,#N/A,TRUE,"Warrington";#N/A,#N/A,TRUE,"Widnes"}</definedName>
    <definedName name="wqer" localSheetId="4" hidden="1">{#N/A,#N/A,TRUE,"Cover";#N/A,#N/A,TRUE,"Conts";#N/A,#N/A,TRUE,"VOS";#N/A,#N/A,TRUE,"Warrington";#N/A,#N/A,TRUE,"Widnes"}</definedName>
    <definedName name="wqer" hidden="1">{#N/A,#N/A,TRUE,"Cover";#N/A,#N/A,TRUE,"Conts";#N/A,#N/A,TRUE,"VOS";#N/A,#N/A,TRUE,"Warrington";#N/A,#N/A,TRUE,"Widnes"}</definedName>
    <definedName name="WRITE" localSheetId="4" hidden="1">{#N/A,#N/A,FALSE,"CCTV"}</definedName>
    <definedName name="WRITE" hidden="1">{#N/A,#N/A,FALSE,"CCTV"}</definedName>
    <definedName name="WRN" localSheetId="4" hidden="1">{#N/A,#N/A,FALSE,"CCTV"}</definedName>
    <definedName name="WRN" hidden="1">{#N/A,#N/A,FALSE,"CCTV"}</definedName>
    <definedName name="wrn.11in._.Wellhead._.Cost._.Sheets." localSheetId="4" hidden="1">{#N/A,#N/A,TRUE,"11"", 9-5'8 Csg";#N/A,#N/A,TRUE,"11"", 7"" Csg";#N/A,#N/A,TRUE,"11"", 2-7'8 Tbg"}</definedName>
    <definedName name="wrn.11in._.Wellhead._.Cost._.Sheets." hidden="1">{#N/A,#N/A,TRUE,"11"", 9-5'8 Csg";#N/A,#N/A,TRUE,"11"", 7"" Csg";#N/A,#N/A,TRUE,"11"", 2-7'8 Tbg"}</definedName>
    <definedName name="wrn.2번." localSheetId="0" hidden="1">{#N/A,#N/A,FALSE,"2~8번"}</definedName>
    <definedName name="wrn.2번." localSheetId="4" hidden="1">{#N/A,#N/A,FALSE,"2~8번"}</definedName>
    <definedName name="wrn.2번." hidden="1">{#N/A,#N/A,FALSE,"2~8번"}</definedName>
    <definedName name="wrn.3year._.frcst." localSheetId="0" hidden="1">{#N/A,#N/A,FALSE,"963YR";#N/A,#N/A,FALSE,"mkt mix";#N/A,#N/A,FALSE,"sect 5";#N/A,#N/A,FALSE,"sect 6";#N/A,#N/A,FALSE,"csh";#N/A,#N/A,FALSE,"capx";#N/A,#N/A,FALSE,"bal sheet"}</definedName>
    <definedName name="wrn.3year._.frcst." localSheetId="4" hidden="1">{#N/A,#N/A,FALSE,"963YR";#N/A,#N/A,FALSE,"mkt mix";#N/A,#N/A,FALSE,"sect 5";#N/A,#N/A,FALSE,"sect 6";#N/A,#N/A,FALSE,"csh";#N/A,#N/A,FALSE,"capx";#N/A,#N/A,FALSE,"bal sheet"}</definedName>
    <definedName name="wrn.3year._.frcst." hidden="1">{#N/A,#N/A,FALSE,"963YR";#N/A,#N/A,FALSE,"mkt mix";#N/A,#N/A,FALSE,"sect 5";#N/A,#N/A,FALSE,"sect 6";#N/A,#N/A,FALSE,"csh";#N/A,#N/A,FALSE,"capx";#N/A,#N/A,FALSE,"bal sheet"}</definedName>
    <definedName name="wrn.52." localSheetId="0" hidden="1">{"REBAR",#N/A,FALSE,"Sheet1";"CONCRETE",#N/A,FALSE,"Sheet1"}</definedName>
    <definedName name="wrn.52." localSheetId="4" hidden="1">{"REBAR",#N/A,FALSE,"Sheet1";"CONCRETE",#N/A,FALSE,"Sheet1"}</definedName>
    <definedName name="wrn.52." hidden="1">{"REBAR",#N/A,FALSE,"Sheet1";"CONCRETE",#N/A,FALSE,"Sheet1"}</definedName>
    <definedName name="wrn.97." localSheetId="0" hidden="1">{#N/A,#N/A,FALSE,"지침";#N/A,#N/A,FALSE,"환경분석";#N/A,#N/A,FALSE,"Sheet16"}</definedName>
    <definedName name="wrn.97." localSheetId="4" hidden="1">{#N/A,#N/A,FALSE,"지침";#N/A,#N/A,FALSE,"환경분석";#N/A,#N/A,FALSE,"Sheet16"}</definedName>
    <definedName name="wrn.97." hidden="1">{#N/A,#N/A,FALSE,"지침";#N/A,#N/A,FALSE,"환경분석";#N/A,#N/A,FALSE,"Sheet16"}</definedName>
    <definedName name="WRN.98." localSheetId="0" hidden="1">{#N/A,#N/A,FALSE,"지침";#N/A,#N/A,FALSE,"환경분석";#N/A,#N/A,FALSE,"Sheet16"}</definedName>
    <definedName name="WRN.98." localSheetId="4" hidden="1">{#N/A,#N/A,FALSE,"지침";#N/A,#N/A,FALSE,"환경분석";#N/A,#N/A,FALSE,"Sheet16"}</definedName>
    <definedName name="WRN.98." hidden="1">{#N/A,#N/A,FALSE,"지침";#N/A,#N/A,FALSE,"환경분석";#N/A,#N/A,FALSE,"Sheet16"}</definedName>
    <definedName name="wrn.9in._.Twin._.Splitter._.Cost._.Sheets." localSheetId="4" hidden="1">{#N/A,#N/A,TRUE,"9"" Twin, 26"" Csg";#N/A,#N/A,TRUE,"9"" Twin, 9-5'8 Csg";#N/A,#N/A,TRUE,"9"" Twin, 7"" Csg";#N/A,#N/A,TRUE,"9"" Twin, 2-7'8 Tbg"}</definedName>
    <definedName name="wrn.9in._.Twin._.Splitter._.Cost._.Sheets." hidden="1">{#N/A,#N/A,TRUE,"9"" Twin, 26"" Csg";#N/A,#N/A,TRUE,"9"" Twin, 9-5'8 Csg";#N/A,#N/A,TRUE,"9"" Twin, 7"" Csg";#N/A,#N/A,TRUE,"9"" Twin, 2-7'8 Tbg"}</definedName>
    <definedName name="wrn.AA." localSheetId="0" hidden="1">{#N/A,#N/A,FALSE,"CAM-G7";#N/A,#N/A,FALSE,"SPL";#N/A,#N/A,FALSE,"butt-in G7";#N/A,#N/A,FALSE,"dia-in G7";#N/A,#N/A,FALSE,"추가-STA G7"}</definedName>
    <definedName name="wrn.AA." localSheetId="4" hidden="1">{#N/A,#N/A,FALSE,"CAM-G7";#N/A,#N/A,FALSE,"SPL";#N/A,#N/A,FALSE,"butt-in G7";#N/A,#N/A,FALSE,"dia-in G7";#N/A,#N/A,FALSE,"추가-STA G7"}</definedName>
    <definedName name="wrn.AA." hidden="1">{#N/A,#N/A,FALSE,"CAM-G7";#N/A,#N/A,FALSE,"SPL";#N/A,#N/A,FALSE,"butt-in G7";#N/A,#N/A,FALSE,"dia-in G7";#N/A,#N/A,FALSE,"추가-STA G7"}</definedName>
    <definedName name="wrn.ABUBAKAR._.RIMI._.KAD." localSheetId="0" hidden="1">{#N/A,#N/A,FALSE,"AFR-ELC"}</definedName>
    <definedName name="wrn.ABUBAKAR._.RIMI._.KAD." localSheetId="4" hidden="1">{#N/A,#N/A,FALSE,"AFR-ELC"}</definedName>
    <definedName name="wrn.ABUBAKAR._.RIMI._.KAD." hidden="1">{#N/A,#N/A,FALSE,"AFR-ELC"}</definedName>
    <definedName name="wrn.Accountant." localSheetId="0" hidden="1">{"Accounts",#N/A,FALSE,"Subcontractor";"Accounts",#N/A,FALSE,"Supplier";"Accounts",#N/A,FALSE,"Statutory Authorities"}</definedName>
    <definedName name="wrn.Accountant." localSheetId="4" hidden="1">{"Accounts",#N/A,FALSE,"Subcontractor";"Accounts",#N/A,FALSE,"Supplier";"Accounts",#N/A,FALSE,"Statutory Authorities"}</definedName>
    <definedName name="wrn.Accountant." hidden="1">{"Accounts",#N/A,FALSE,"Subcontractor";"Accounts",#N/A,FALSE,"Supplier";"Accounts",#N/A,FALSE,"Statutory Authorities"}</definedName>
    <definedName name="wrn.ADSS._.CONT._.432._._._.Organisation._.Chart." localSheetId="0" hidden="1">{#N/A,#N/A,FALSE,"Organisation Chart"}</definedName>
    <definedName name="wrn.ADSS._.CONT._.432._._._.Organisation._.Chart." localSheetId="4" hidden="1">{#N/A,#N/A,FALSE,"Organisation Chart"}</definedName>
    <definedName name="wrn.ADSS._.CONT._.432._._._.Organisation._.Chart." hidden="1">{#N/A,#N/A,FALSE,"Organisation Chart"}</definedName>
    <definedName name="wrn.ALL." localSheetId="0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localSheetId="4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Cost._.Sheets.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Inputs." localSheetId="0" hidden="1">{#N/A,#N/A,FALSE,"Primary";#N/A,#N/A,FALSE,"Secondary";#N/A,#N/A,FALSE,"Latent";#N/A,#N/A,FALSE,"Demand Inputs";#N/A,#N/A,FALSE,"Supply Addn";#N/A,#N/A,FALSE,"Mkt Pen"}</definedName>
    <definedName name="wrn.All._.Inputs." localSheetId="4" hidden="1">{#N/A,#N/A,FALSE,"Primary";#N/A,#N/A,FALSE,"Secondary";#N/A,#N/A,FALSE,"Latent";#N/A,#N/A,FALSE,"Demand Inputs";#N/A,#N/A,FALSE,"Supply Addn";#N/A,#N/A,FALSE,"Mkt Pen"}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lines." localSheetId="0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4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Pages.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nnualRentRoll." localSheetId="0" hidden="1">{"AnnualRentRoll",#N/A,FALSE,"RentRoll"}</definedName>
    <definedName name="wrn.AnnualRentRoll." localSheetId="4" hidden="1">{"AnnualRentRoll",#N/A,FALSE,"RentRoll"}</definedName>
    <definedName name="wrn.AnnualRentRoll." hidden="1">{"AnnualRentRoll",#N/A,FALSE,"RentRoll"}</definedName>
    <definedName name="wrn.Barbara._.Modular._.Indirects." localSheetId="0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seYearDemand." localSheetId="0" hidden="1">{"Base Year Demand",#N/A,FALSE,"Demand-Base Year"}</definedName>
    <definedName name="wrn.BaseYearDemand." localSheetId="4" hidden="1">{"Base Year Demand",#N/A,FALSE,"Demand-Base Year"}</definedName>
    <definedName name="wrn.BaseYearDemand." hidden="1">{"Base Year Demand",#N/A,FALSE,"Demand-Base Year"}</definedName>
    <definedName name="wrn.Birdie." localSheetId="0" hidden="1">{#N/A,#N/A,FALSE,"Trans Summary";#N/A,#N/A,FALSE,"Proforma Five Yr";#N/A,#N/A,FALSE,"Occ and Rate"}</definedName>
    <definedName name="wrn.Birdie." localSheetId="4" hidden="1">{#N/A,#N/A,FALSE,"Trans Summary";#N/A,#N/A,FALSE,"Proforma Five Yr";#N/A,#N/A,FALSE,"Occ and Rate"}</definedName>
    <definedName name="wrn.Birdie." hidden="1">{#N/A,#N/A,FALSE,"Trans Summary";#N/A,#N/A,FALSE,"Proforma Five Yr";#N/A,#N/A,FALSE,"Occ and Rate"}</definedName>
    <definedName name="wrn.BM." localSheetId="4" hidden="1">{#N/A,#N/A,FALSE,"CCTV"}</definedName>
    <definedName name="wrn.BM." hidden="1">{#N/A,#N/A,FALSE,"CCTV"}</definedName>
    <definedName name="wrn.Both._.Outputs." localSheetId="0" hidden="1">{"LTV Output",#N/A,FALSE,"Output";"DCR Output",#N/A,FALSE,"Output"}</definedName>
    <definedName name="wrn.Both._.Outputs." localSheetId="4" hidden="1">{"LTV Output",#N/A,FALSE,"Output";"DCR Output",#N/A,FALSE,"Output"}</definedName>
    <definedName name="wrn.Both._.Outputs." hidden="1">{"LTV Output",#N/A,FALSE,"Output";"DCR Output",#N/A,FALSE,"Output"}</definedName>
    <definedName name="wrn.Chandana." localSheetId="0" hidden="1">{#N/A,#N/A,FALSE,"VCR"}</definedName>
    <definedName name="wrn.Chandana." localSheetId="4" hidden="1">{#N/A,#N/A,FALSE,"VCR"}</definedName>
    <definedName name="wrn.Chandana." hidden="1">{#N/A,#N/A,FALSE,"VCR"}</definedName>
    <definedName name="wrn.CHIEF._.REVIEW." localSheetId="0" hidden="1">{#N/A,#N/A,FALSE,"Q&amp;AE";#N/A,#N/A,FALSE,"Params";#N/A,#N/A,FALSE,"ReconE";#N/A,#N/A,FALSE,"CostCompE";#N/A,#N/A,FALSE,"SummaryE";#N/A,#N/A,FALSE,"Detail";#N/A,#N/A,FALSE,"PayItem"}</definedName>
    <definedName name="wrn.CHIEF._.REVIEW." localSheetId="4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0" hidden="1">{"DBANK",#N/A,FALSE,"PriceE";"CKTS",#N/A,FALSE,"PriceE"}</definedName>
    <definedName name="wrn.CIRCUITS." localSheetId="4" hidden="1">{"DBANK",#N/A,FALSE,"PriceE";"CKTS",#N/A,FALSE,"PriceE"}</definedName>
    <definedName name="wrn.CIRCUITS." hidden="1">{"DBANK",#N/A,FALSE,"PriceE";"CKTS",#N/A,FALSE,"PriceE"}</definedName>
    <definedName name="wrn.COMBINED." localSheetId="0" hidden="1">{#N/A,#N/A,FALSE,"INPUTS";#N/A,#N/A,FALSE,"PROFORMA BSHEET";#N/A,#N/A,FALSE,"COMBINED";#N/A,#N/A,FALSE,"HIGH YIELD";#N/A,#N/A,FALSE,"COMB_GRAPHS"}</definedName>
    <definedName name="wrn.COMBINED." localSheetId="4" hidden="1">{#N/A,#N/A,FALSE,"INPUTS";#N/A,#N/A,FALSE,"PROFORMA BSHEET";#N/A,#N/A,FALSE,"COMBINED";#N/A,#N/A,FALSE,"HIGH YIELD";#N/A,#N/A,FALSE,"COMB_GRAPHS"}</definedName>
    <definedName name="wrn.COMBINED." hidden="1">{#N/A,#N/A,FALSE,"INPUTS";#N/A,#N/A,FALSE,"PROFORMA BSHEET";#N/A,#N/A,FALSE,"COMBINED";#N/A,#N/A,FALSE,"HIGH YIELD";#N/A,#N/A,FALSE,"COMB_GRAPHS"}</definedName>
    <definedName name="wrn.Complete." localSheetId="0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4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_.Cost._.Sheet.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Review." localSheetId="0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4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tract._.Sum." localSheetId="0" hidden="1">{"Contract Sums",#N/A,FALSE,"Subcontractor";"Contract Sums",#N/A,FALSE,"Supplier";"Contract Sums",#N/A,FALSE,"Statutory Authorities"}</definedName>
    <definedName name="wrn.Contract._.Sum." localSheetId="4" hidden="1">{"Contract Sums",#N/A,FALSE,"Subcontractor";"Contract Sums",#N/A,FALSE,"Supplier";"Contract Sums",#N/A,FALSE,"Statutory Authorities"}</definedName>
    <definedName name="wrn.Contract._.Sum." hidden="1">{"Contract Sums",#N/A,FALSE,"Subcontractor";"Contract Sums",#N/A,FALSE,"Supplier";"Contract Sums",#N/A,FALSE,"Statutory Authorities"}</definedName>
    <definedName name="wrn.Cost._.Summary." localSheetId="0" hidden="1">{"Cost Summary",#N/A,FALSE,"B";"Cost Detail 1",#N/A,FALSE,"C";"Cost Detail 2",#N/A,FALSE,"C"}</definedName>
    <definedName name="wrn.Cost._.Summary." localSheetId="4" hidden="1">{"Cost Summary",#N/A,FALSE,"B";"Cost Detail 1",#N/A,FALSE,"C";"Cost Detail 2",#N/A,FALSE,"C"}</definedName>
    <definedName name="wrn.Cost._.Summary." hidden="1">{"Cost Summary",#N/A,FALSE,"B";"Cost Detail 1",#N/A,FALSE,"C";"Cost Detail 2",#N/A,FALSE,"C"}</definedName>
    <definedName name="wrn.COST_SHEETS." localSheetId="0" hidden="1">{#N/A,#N/A,FALSE,"WBS 1.06";#N/A,#N/A,FALSE,"WBS 1.14";#N/A,#N/A,FALSE,"WBS 1.17";#N/A,#N/A,FALSE,"WBS 1.18"}</definedName>
    <definedName name="wrn.COST_SHEETS." localSheetId="4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stprint." localSheetId="0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4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localSheetId="0" hidden="1">{#N/A,#N/A,FALSE,"MARCH"}</definedName>
    <definedName name="wrn.Cumulative._.Material._.Cost." localSheetId="4" hidden="1">{#N/A,#N/A,FALSE,"MARCH"}</definedName>
    <definedName name="wrn.Cumulative._.Material._.Cost." hidden="1">{#N/A,#N/A,FALSE,"MARCH"}</definedName>
    <definedName name="wrn.CVR._.FOR._.DIRECTORS." localSheetId="4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data." localSheetId="0" hidden="1">{"data",#N/A,FALSE,"INPUT"}</definedName>
    <definedName name="wrn.data." localSheetId="4" hidden="1">{"data",#N/A,FALSE,"INPUT"}</definedName>
    <definedName name="wrn.data." hidden="1">{"data",#N/A,FALSE,"INPUT"}</definedName>
    <definedName name="wrn.DCR._.Output." localSheetId="0" hidden="1">{"DCR Output",#N/A,FALSE,"Output"}</definedName>
    <definedName name="wrn.DCR._.Output." localSheetId="4" hidden="1">{"DCR Output",#N/A,FALSE,"Output"}</definedName>
    <definedName name="wrn.DCR._.Output." hidden="1">{"DCR Output",#N/A,FALSE,"Output"}</definedName>
    <definedName name="wrn.Demand._.Calcs." localSheetId="0" hidden="1">{#N/A,#N/A,FALSE,"Demand Calcs"}</definedName>
    <definedName name="wrn.Demand._.Calcs." localSheetId="4" hidden="1">{#N/A,#N/A,FALSE,"Demand Calcs"}</definedName>
    <definedName name="wrn.Demand._.Calcs." hidden="1">{#N/A,#N/A,FALSE,"Demand Calcs"}</definedName>
    <definedName name="wrn.Demand._.Inputs." localSheetId="0" hidden="1">{#N/A,#N/A,FALSE,"Demand Inputs"}</definedName>
    <definedName name="wrn.Demand._.Inputs." localSheetId="4" hidden="1">{#N/A,#N/A,FALSE,"Demand Inputs"}</definedName>
    <definedName name="wrn.Demand._.Inputs." hidden="1">{#N/A,#N/A,FALSE,"Demand Inputs"}</definedName>
    <definedName name="wrn.DRB._.CLAIMS._.FOR._.BILL._.A3._.SIZE.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3._.SIZE.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3._.SIZE.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4._.SIZE." localSheetId="0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DRB._.CLAIMS._.FOR._.BILL._.A4._.SIZE." localSheetId="4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DRB._.CLAIMS._.FOR._.BILL._.A4._.SIZE.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ExitAndSalesAssumptions." localSheetId="0" hidden="1">{#N/A,#N/A,FALSE,"ExitStratigy"}</definedName>
    <definedName name="wrn.ExitAndSalesAssumptions." localSheetId="4" hidden="1">{#N/A,#N/A,FALSE,"ExitStratigy"}</definedName>
    <definedName name="wrn.ExitAndSalesAssumptions." hidden="1">{#N/A,#N/A,FALSE,"ExitStratigy"}</definedName>
    <definedName name="wrn.Fair._.Share._.Calcs." localSheetId="0" hidden="1">{#N/A,#N/A,FALSE,"Fair Share"}</definedName>
    <definedName name="wrn.Fair._.Share._.Calcs." localSheetId="4" hidden="1">{#N/A,#N/A,FALSE,"Fair Share"}</definedName>
    <definedName name="wrn.Fair._.Share._.Calcs." hidden="1">{#N/A,#N/A,FALSE,"Fair Share"}</definedName>
    <definedName name="wrn.FINAL._.ACCOUNT." localSheetId="0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4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ESTIMATE." localSheetId="0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l._.Output." localSheetId="0" hidden="1">{#N/A,#N/A,FALSE,"Final Output"}</definedName>
    <definedName name="wrn.Final._.Output." localSheetId="4" hidden="1">{#N/A,#N/A,FALSE,"Final Output"}</definedName>
    <definedName name="wrn.Final._.Output." hidden="1">{#N/A,#N/A,FALSE,"Final Output"}</definedName>
    <definedName name="wrn.Final._.Valuation." localSheetId="0" hidden="1">{"Valuation",#N/A,FALSE,"VALUATION";"Practical Completion",#N/A,FALSE,"RETENTION STATEMENT";"Progress Chart",#N/A,FALSE,"PROGRESS GRAPH"}</definedName>
    <definedName name="wrn.Final._.Valuation." localSheetId="4" hidden="1">{"Valuation",#N/A,FALSE,"VALUATION";"Practical Completion",#N/A,FALSE,"RETENTION STATEMENT";"Progress Chart",#N/A,FALSE,"PROGRESS GRAPH"}</definedName>
    <definedName name="wrn.Final._.Valuation." hidden="1">{"Valuation",#N/A,FALSE,"VALUATION";"Practical Completion",#N/A,FALSE,"RETENTION STATEMENT";"Progress Chart",#N/A,FALSE,"PROGRESS GRAPH"}</definedName>
    <definedName name="wrn.FINANCIAL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4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Stats." localSheetId="0" hidden="1">{#N/A,#N/A,FALSE,"BS-lead";#N/A,#N/A,FALSE,"BS- cladding";#N/A,#N/A,FALSE,"BS-GRC";#N/A,#N/A,FALSE,"P&amp;L-Lead";#N/A,#N/A,FALSE,"P&amp;L-Cladding";#N/A,#N/A,FALSE,"P&amp;L-GRC"}</definedName>
    <definedName name="wrn.FinStats." localSheetId="4" hidden="1">{#N/A,#N/A,FALSE,"BS-lead";#N/A,#N/A,FALSE,"BS- cladding";#N/A,#N/A,FALSE,"BS-GRC";#N/A,#N/A,FALSE,"P&amp;L-Lead";#N/A,#N/A,FALSE,"P&amp;L-Cladding";#N/A,#N/A,FALSE,"P&amp;L-GRC"}</definedName>
    <definedName name="wrn.FinStats." hidden="1">{#N/A,#N/A,FALSE,"BS-lead";#N/A,#N/A,FALSE,"BS- cladding";#N/A,#N/A,FALSE,"BS-GRC";#N/A,#N/A,FALSE,"P&amp;L-Lead";#N/A,#N/A,FALSE,"P&amp;L-Cladding";#N/A,#N/A,FALSE,"P&amp;L-GRC"}</definedName>
    <definedName name="wrn.Fuel._.oil._.option." localSheetId="0" hidden="1">{"FUEL OIL",#N/A,FALSE,"Option"}</definedName>
    <definedName name="wrn.Fuel._.oil._.option." localSheetId="4" hidden="1">{"FUEL OIL",#N/A,FALSE,"Option"}</definedName>
    <definedName name="wrn.Fuel._.oil._.option." hidden="1">{"FUEL OIL",#N/A,FALSE,"Option"}</definedName>
    <definedName name="wrn.full." localSheetId="0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4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Financials." localSheetId="4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GRAPHS." localSheetId="0" hidden="1">{#N/A,#N/A,FALSE,"ACQ_GRAPHS";#N/A,#N/A,FALSE,"T_1 GRAPHS";#N/A,#N/A,FALSE,"T_2 GRAPHS";#N/A,#N/A,FALSE,"COMB_GRAPHS"}</definedName>
    <definedName name="wrn.GRAPHS." localSheetId="4" hidden="1">{#N/A,#N/A,FALSE,"ACQ_GRAPHS";#N/A,#N/A,FALSE,"T_1 GRAPHS";#N/A,#N/A,FALSE,"T_2 GRAPHS";#N/A,#N/A,FALSE,"COMB_GRAPHS"}</definedName>
    <definedName name="wrn.GRAPHS." hidden="1">{#N/A,#N/A,FALSE,"ACQ_GRAPHS";#N/A,#N/A,FALSE,"T_1 GRAPHS";#N/A,#N/A,FALSE,"T_2 GRAPHS";#N/A,#N/A,FALSE,"COMB_GRAPHS"}</definedName>
    <definedName name="wrn.Harley._.House." localSheetId="0" hidden="1">{"HarleyHouse",#N/A,FALSE,"Elem Cost( New Bld) "}</definedName>
    <definedName name="wrn.Harley._.House." localSheetId="4" hidden="1">{"HarleyHouse",#N/A,FALSE,"Elem Cost( New Bld) "}</definedName>
    <definedName name="wrn.Harley._.House." hidden="1">{"HarleyHouse",#N/A,FALSE,"Elem Cost( New Bld) "}</definedName>
    <definedName name="wrn.Inputs." localSheetId="0" hidden="1">{"Inflation-BaseYear",#N/A,FALSE,"Inputs"}</definedName>
    <definedName name="wrn.Inputs." localSheetId="4" hidden="1">{"Inflation-BaseYear",#N/A,FALSE,"Inputs"}</definedName>
    <definedName name="wrn.Inputs." hidden="1">{"Inflation-BaseYear",#N/A,FALSE,"Inputs"}</definedName>
    <definedName name="wrn.Interim._.Valuation." localSheetId="0" hidden="1">{"Valuation",#N/A,FALSE,"VALUATION";"Standard",#N/A,FALSE,"RETENTION STATEMENT";"Progress Chart",#N/A,FALSE,"PROGRESS GRAPH"}</definedName>
    <definedName name="wrn.Interim._.Valuation." localSheetId="4" hidden="1">{"Valuation",#N/A,FALSE,"VALUATION";"Standard",#N/A,FALSE,"RETENTION STATEMENT";"Progress Chart",#N/A,FALSE,"PROGRESS GRAPH"}</definedName>
    <definedName name="wrn.Interim._.Valuation." hidden="1">{"Valuation",#N/A,FALSE,"VALUATION";"Standard",#N/A,FALSE,"RETENTION STATEMENT";"Progress Chart",#N/A,FALSE,"PROGRESS GRAPH"}</definedName>
    <definedName name="wrn.Internal._.Detail." localSheetId="0" hidden="1">{"IntDetail",#N/A,FALSE,"Reports";"IntSummary",#N/A,FALSE,"Reports"}</definedName>
    <definedName name="wrn.Internal._.Detail." localSheetId="4" hidden="1">{"IntDetail",#N/A,FALSE,"Reports";"IntSummary",#N/A,FALSE,"Reports"}</definedName>
    <definedName name="wrn.Internal._.Detail." hidden="1">{"IntDetail",#N/A,FALSE,"Reports";"IntSummary",#N/A,FALSE,"Reports"}</definedName>
    <definedName name="wrn.Investment._.Review." localSheetId="0" hidden="1">{#N/A,#N/A,FALSE,"Proforma Five Yr";#N/A,#N/A,FALSE,"Capital Input";#N/A,#N/A,FALSE,"Calculations";#N/A,#N/A,FALSE,"Transaction Summary-DTW"}</definedName>
    <definedName name="wrn.Investment._.Review." localSheetId="4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item1." localSheetId="0" hidden="1">{#N/A,#N/A,FALSE,"Wadhal";#N/A,#N/A,FALSE,"Manglad U-S";#N/A,#N/A,FALSE,"Manglad D-S";#N/A,#N/A,FALSE,"Ratanpur U-S";#N/A,#N/A,FALSE,"Ratanpur D-S";#N/A,#N/A,FALSE,"VI Face"}</definedName>
    <definedName name="wrn.item1." localSheetId="4" hidden="1">{#N/A,#N/A,FALSE,"Wadhal";#N/A,#N/A,FALSE,"Manglad U-S";#N/A,#N/A,FALSE,"Manglad D-S";#N/A,#N/A,FALSE,"Ratanpur U-S";#N/A,#N/A,FALSE,"Ratanpur D-S";#N/A,#N/A,FALSE,"VI Face"}</definedName>
    <definedName name="wrn.item1." hidden="1">{#N/A,#N/A,FALSE,"Wadhal";#N/A,#N/A,FALSE,"Manglad U-S";#N/A,#N/A,FALSE,"Manglad D-S";#N/A,#N/A,FALSE,"Ratanpur U-S";#N/A,#N/A,FALSE,"Ratanpur D-S";#N/A,#N/A,FALSE,"VI Face"}</definedName>
    <definedName name="wrn.Latent._.Demand._.Inputs." localSheetId="0" hidden="1">{#N/A,#N/A,FALSE,"Latent"}</definedName>
    <definedName name="wrn.Latent._.Demand._.Inputs." localSheetId="4" hidden="1">{#N/A,#N/A,FALSE,"Latent"}</definedName>
    <definedName name="wrn.Latent._.Demand._.Inputs." hidden="1">{#N/A,#N/A,FALSE,"Latent"}</definedName>
    <definedName name="wrn.LeadsAPL." localSheetId="0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localSheetId="4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Cladding." localSheetId="0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localSheetId="4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hidden="1">{#N/A,#N/A,FALSE,"J-cladding";#N/A,#N/A,FALSE,"L-DT-Cladding";#N/A,#N/A,FALSE,"L-DF-Cladding";#N/A,#N/A,FALSE,"P-Cladding";#N/A,#N/A,FALSE,"N-Cladding";#N/A,#N/A,FALSE,"O-Cladding";#N/A,#N/A,FALSE,"G-Cladding"}</definedName>
    <definedName name="wrn.LeadsGRC." localSheetId="0" hidden="1">{#N/A,#N/A,FALSE,"J-GRC";#N/A,#N/A,FALSE,"L-DT-GRC";#N/A,#N/A,FALSE,"L-DF-GRC";#N/A,#N/A,FALSE,"P-GRC";#N/A,#N/A,FALSE,"N-GRC";#N/A,#N/A,FALSE,"O-GRC";#N/A,#N/A,FALSE,"G-GRC"}</definedName>
    <definedName name="wrn.LeadsGRC." localSheetId="4" hidden="1">{#N/A,#N/A,FALSE,"J-GRC";#N/A,#N/A,FALSE,"L-DT-GRC";#N/A,#N/A,FALSE,"L-DF-GRC";#N/A,#N/A,FALSE,"P-GRC";#N/A,#N/A,FALSE,"N-GRC";#N/A,#N/A,FALSE,"O-GRC";#N/A,#N/A,FALSE,"G-GRC"}</definedName>
    <definedName name="wrn.LeadsGRC." hidden="1">{#N/A,#N/A,FALSE,"J-GRC";#N/A,#N/A,FALSE,"L-DT-GRC";#N/A,#N/A,FALSE,"L-DF-GRC";#N/A,#N/A,FALSE,"P-GRC";#N/A,#N/A,FALSE,"N-GRC";#N/A,#N/A,FALSE,"O-GRC";#N/A,#N/A,FALSE,"G-GRC"}</definedName>
    <definedName name="wrn.Legal." localSheetId="4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tter.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wers." localSheetId="0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localSheetId="4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localSheetId="0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localSheetId="4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oanInformation." localSheetId="0" hidden="1">{#N/A,#N/A,FALSE,"LoanAssumptions"}</definedName>
    <definedName name="wrn.LoanInformation." localSheetId="4" hidden="1">{#N/A,#N/A,FALSE,"LoanAssumptions"}</definedName>
    <definedName name="wrn.LoanInformation." hidden="1">{#N/A,#N/A,FALSE,"LoanAssumptions"}</definedName>
    <definedName name="wrn.LTV._.Output." localSheetId="0" hidden="1">{"LTV Output",#N/A,FALSE,"Output"}</definedName>
    <definedName name="wrn.LTV._.Output." localSheetId="4" hidden="1">{"LTV Output",#N/A,FALSE,"Output"}</definedName>
    <definedName name="wrn.LTV._.Output." hidden="1">{"LTV Output",#N/A,FALSE,"Output"}</definedName>
    <definedName name="wrn.Manpower._.Details.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ission._.Bay._.Sheets." localSheetId="0" hidden="1">{#N/A,#N/A,FALSE,"General";#N/A,#N/A,FALSE,"Rooms";#N/A,#N/A,FALSE,"Undistributed";#N/A,#N/A,FALSE,"F&amp;B";#N/A,#N/A,FALSE,"NEW MODEL";#N/A,#N/A,FALSE,"P&amp;L I"}</definedName>
    <definedName name="wrn.Mission._.Bay._.Sheets." localSheetId="4" hidden="1">{#N/A,#N/A,FALSE,"General";#N/A,#N/A,FALSE,"Rooms";#N/A,#N/A,FALSE,"Undistributed";#N/A,#N/A,FALSE,"F&amp;B";#N/A,#N/A,FALSE,"NEW MODEL";#N/A,#N/A,FALSE,"P&amp;L I"}</definedName>
    <definedName name="wrn.Mission._.Bay._.Sheets." hidden="1">{#N/A,#N/A,FALSE,"General";#N/A,#N/A,FALSE,"Rooms";#N/A,#N/A,FALSE,"Undistributed";#N/A,#N/A,FALSE,"F&amp;B";#N/A,#N/A,FALSE,"NEW MODEL";#N/A,#N/A,FALSE,"P&amp;L I"}</definedName>
    <definedName name="wrn.MonthlyRentRoll." localSheetId="0" hidden="1">{"MonthlyRentRoll",#N/A,FALSE,"RentRoll"}</definedName>
    <definedName name="wrn.MonthlyRentRoll." localSheetId="4" hidden="1">{"MonthlyRentRoll",#N/A,FALSE,"RentRoll"}</definedName>
    <definedName name="wrn.MonthlyRentRoll." hidden="1">{"MonthlyRentRoll",#N/A,FALSE,"RentRoll"}</definedName>
    <definedName name="wrn.Occupancy._.Calcs." localSheetId="0" hidden="1">{#N/A,#N/A,FALSE,"Occ. Calcs"}</definedName>
    <definedName name="wrn.Occupancy._.Calcs." localSheetId="4" hidden="1">{#N/A,#N/A,FALSE,"Occ. Calcs"}</definedName>
    <definedName name="wrn.Occupancy._.Calcs." hidden="1">{#N/A,#N/A,FALSE,"Occ. Calcs"}</definedName>
    <definedName name="wrn.OCS._.REPORT." localSheetId="0" hidden="1">{#N/A,#N/A,FALSE,"Cover";#N/A,#N/A,FALSE,"Index";#N/A,#N/A,FALSE,"Spec";#N/A,#N/A,FALSE,"Breakdown";#N/A,#N/A,FALSE,"Cost Plan"}</definedName>
    <definedName name="wrn.OCS._.REPORT." localSheetId="4" hidden="1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  <definedName name="wrn.ON_COSTS." localSheetId="4" hidden="1">{#N/A,#N/A,FALSE,"Summary";#N/A,#N/A,FALSE,"Plant";#N/A,#N/A,FALSE,"Staff";#N/A,#N/A,FALSE,"Prelim";#N/A,#N/A,FALSE,"Others"}</definedName>
    <definedName name="wrn.ON_COSTS." hidden="1">{#N/A,#N/A,FALSE,"Summary";#N/A,#N/A,FALSE,"Plant";#N/A,#N/A,FALSE,"Staff";#N/A,#N/A,FALSE,"Prelim";#N/A,#N/A,FALSE,"Others"}</definedName>
    <definedName name="wrn.One._.Pager._.plus._.Technicals." localSheetId="4" hidden="1">{#N/A,#N/A,FALSE,"One Pager";#N/A,#N/A,FALSE,"Technical"}</definedName>
    <definedName name="wrn.One._.Pager._.plus._.Technicals." hidden="1">{#N/A,#N/A,FALSE,"One Pager";#N/A,#N/A,FALSE,"Technical"}</definedName>
    <definedName name="wrn.OperatingAssumtions." localSheetId="0" hidden="1">{#N/A,#N/A,FALSE,"OperatingAssumptions"}</definedName>
    <definedName name="wrn.OperatingAssumtions." localSheetId="4" hidden="1">{#N/A,#N/A,FALSE,"OperatingAssumptions"}</definedName>
    <definedName name="wrn.OperatingAssumtions." hidden="1">{#N/A,#N/A,FALSE,"OperatingAssumptions"}</definedName>
    <definedName name="wrn.Operations._.Review." localSheetId="0" hidden="1">{#N/A,#N/A,FALSE,"Proforma Five Yr";#N/A,#N/A,FALSE,"Occ and Rate";#N/A,#N/A,FALSE,"PF Input";#N/A,#N/A,FALSE,"Hotcomps"}</definedName>
    <definedName name="wrn.Operations._.Review." localSheetId="4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ps._.Charlie._.Packet." localSheetId="0" hidden="1">{#N/A,#N/A,FALSE,"Proforma Five Yr";#N/A,#N/A,FALSE,"Occ and Rate";#N/A,#N/A,FALSE,"PF Input";#N/A,#N/A,FALSE,"Ops Summary";#N/A,#N/A,FALSE,"Hotcomps"}</definedName>
    <definedName name="wrn.Ops._.Charlie._.Packet." localSheetId="4" hidden="1">{#N/A,#N/A,FALSE,"Proforma Five Yr";#N/A,#N/A,FALSE,"Occ and Rate";#N/A,#N/A,FALSE,"PF Input";#N/A,#N/A,FALSE,"Ops Summary";#N/A,#N/A,FALSE,"Hotcomps"}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thers." localSheetId="0" hidden="1">{#N/A,#N/A,FALSE,"O-RDD";#N/A,#N/A,FALSE,"O-ODrs"}</definedName>
    <definedName name="wrn.Others." localSheetId="4" hidden="1">{#N/A,#N/A,FALSE,"O-RDD";#N/A,#N/A,FALSE,"O-ODrs"}</definedName>
    <definedName name="wrn.Others." hidden="1">{#N/A,#N/A,FALSE,"O-RDD";#N/A,#N/A,FALSE,"O-ODrs"}</definedName>
    <definedName name="wrn.Output3Column." localSheetId="0" hidden="1">{"Output-3Column",#N/A,FALSE,"Output"}</definedName>
    <definedName name="wrn.Output3Column." localSheetId="4" hidden="1">{"Output-3Column",#N/A,FALSE,"Output"}</definedName>
    <definedName name="wrn.Output3Column." hidden="1">{"Output-3Column",#N/A,FALSE,"Output"}</definedName>
    <definedName name="wrn.OutputAll." localSheetId="0" hidden="1">{"Output-All",#N/A,FALSE,"Output"}</definedName>
    <definedName name="wrn.OutputAll." localSheetId="4" hidden="1">{"Output-All",#N/A,FALSE,"Output"}</definedName>
    <definedName name="wrn.OutputAll." hidden="1">{"Output-All",#N/A,FALSE,"Output"}</definedName>
    <definedName name="wrn.OutputBaseYear." localSheetId="0" hidden="1">{"Output-BaseYear",#N/A,FALSE,"Output"}</definedName>
    <definedName name="wrn.OutputBaseYear." localSheetId="4" hidden="1">{"Output-BaseYear",#N/A,FALSE,"Output"}</definedName>
    <definedName name="wrn.OutputBaseYear." hidden="1">{"Output-BaseYear",#N/A,FALSE,"Output"}</definedName>
    <definedName name="wrn.OutputMin." localSheetId="0" hidden="1">{"Output-Min",#N/A,FALSE,"Output"}</definedName>
    <definedName name="wrn.OutputMin." localSheetId="4" hidden="1">{"Output-Min",#N/A,FALSE,"Output"}</definedName>
    <definedName name="wrn.OutputMin." hidden="1">{"Output-Min",#N/A,FALSE,"Output"}</definedName>
    <definedName name="wrn.OutputPercent." localSheetId="0" hidden="1">{"Output%",#N/A,FALSE,"Output"}</definedName>
    <definedName name="wrn.OutputPercent." localSheetId="4" hidden="1">{"Output%",#N/A,FALSE,"Output"}</definedName>
    <definedName name="wrn.OutputPercent." hidden="1">{"Output%",#N/A,FALSE,"Output"}</definedName>
    <definedName name="wrn.Package." localSheetId="0" hidden="1">{#N/A,#N/A,FALSE,"Rationale";#N/A,#N/A,FALSE,"SUPPLY &amp; DEMAND";#N/A,#N/A,FALSE,"5 YR PROFORMA";#N/A,#N/A,FALSE,"INVESTMENT RETURNS SUMMARY";#N/A,#N/A,FALSE,"Executive Summary"}</definedName>
    <definedName name="wrn.Package." localSheetId="4" hidden="1">{#N/A,#N/A,FALSE,"Rationale";#N/A,#N/A,FALSE,"SUPPLY &amp; DEMAND";#N/A,#N/A,FALSE,"5 YR PROFORMA";#N/A,#N/A,FALSE,"INVESTMENT RETURNS SUMMARY";#N/A,#N/A,FALSE,"Executive Summary"}</definedName>
    <definedName name="wrn.Package." hidden="1">{#N/A,#N/A,FALSE,"Rationale";#N/A,#N/A,FALSE,"SUPPLY &amp; DEMAND";#N/A,#N/A,FALSE,"5 YR PROFORMA";#N/A,#N/A,FALSE,"INVESTMENT RETURNS SUMMARY";#N/A,#N/A,FALSE,"Executive Summary"}</definedName>
    <definedName name="wrn.Penetration." localSheetId="0" hidden="1">{#N/A,#N/A,FALSE,"Mkt Pen"}</definedName>
    <definedName name="wrn.Penetration." localSheetId="4" hidden="1">{#N/A,#N/A,FALSE,"Mkt Pen"}</definedName>
    <definedName name="wrn.Penetration." hidden="1">{#N/A,#N/A,FALSE,"Mkt Pen"}</definedName>
    <definedName name="wrn.Phase._.I." localSheetId="0" hidden="1">{#N/A,#N/A,FALSE,"Transaction Summary-DTW";#N/A,#N/A,FALSE,"Proforma Five Yr";#N/A,#N/A,FALSE,"Occ and Rate"}</definedName>
    <definedName name="wrn.Phase._.I." localSheetId="4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r3sty." localSheetId="0" hidden="1">{#N/A,#N/A,FALSE,"intag";#N/A,#N/A,FALSE,"budg";#N/A,#N/A,FALSE,"samtl"}</definedName>
    <definedName name="wrn.pr3sty." localSheetId="4" hidden="1">{#N/A,#N/A,FALSE,"intag";#N/A,#N/A,FALSE,"budg";#N/A,#N/A,FALSE,"samtl"}</definedName>
    <definedName name="wrn.pr3sty." hidden="1">{#N/A,#N/A,FALSE,"intag";#N/A,#N/A,FALSE,"budg";#N/A,#N/A,FALSE,"samtl"}</definedName>
    <definedName name="wrn.pr3sty.neu" localSheetId="0" hidden="1">{#N/A,#N/A,FALSE,"intag";#N/A,#N/A,FALSE,"budg";#N/A,#N/A,FALSE,"samtl"}</definedName>
    <definedName name="wrn.pr3sty.neu" localSheetId="4" hidden="1">{#N/A,#N/A,FALSE,"intag";#N/A,#N/A,FALSE,"budg";#N/A,#N/A,FALSE,"samtl"}</definedName>
    <definedName name="wrn.pr3sty.neu" hidden="1">{#N/A,#N/A,FALSE,"intag";#N/A,#N/A,FALSE,"budg";#N/A,#N/A,FALSE,"samtl"}</definedName>
    <definedName name="wrn.Presentation." localSheetId="0" hidden="1">{#N/A,#N/A,TRUE,"Summary";"AnnualRentRoll",#N/A,TRUE,"RentRoll";#N/A,#N/A,TRUE,"ExitStratigy";#N/A,#N/A,TRUE,"OperatingAssumptions"}</definedName>
    <definedName name="wrn.Presentation." localSheetId="4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imary._.Competition." localSheetId="0" hidden="1">{#N/A,#N/A,FALSE,"Primary"}</definedName>
    <definedName name="wrn.Primary._.Competition." localSheetId="4" hidden="1">{#N/A,#N/A,FALSE,"Primary"}</definedName>
    <definedName name="wrn.Primary._.Competition." hidden="1">{#N/A,#N/A,FALSE,"Primary"}</definedName>
    <definedName name="wrn.Principal." localSheetId="0" hidden="1">{#N/A,#N/A,FALSE,"Principal";#N/A,#N/A,FALSE,"Principal2"}</definedName>
    <definedName name="wrn.Principal." localSheetId="4" hidden="1">{#N/A,#N/A,FALSE,"Principal";#N/A,#N/A,FALSE,"Principal2"}</definedName>
    <definedName name="wrn.Principal." hidden="1">{#N/A,#N/A,FALSE,"Principal";#N/A,#N/A,FALSE,"Principal2"}</definedName>
    <definedName name="wrn.Print." localSheetId="0" hidden="1">{"vi1",#N/A,FALSE,"Financial Statements";"vi2",#N/A,FALSE,"Financial Statements";#N/A,#N/A,FALSE,"DCF"}</definedName>
    <definedName name="wrn.Print." localSheetId="4" hidden="1">{"vi1",#N/A,FALSE,"Financial Statements";"vi2",#N/A,FALSE,"Financial Statements";#N/A,#N/A,FALSE,"DCF"}</definedName>
    <definedName name="wrn.Print." hidden="1">{"vi1",#N/A,FALSE,"Financial Statements";"vi2",#N/A,FALSE,"Financial Statements";#N/A,#N/A,FALSE,"DCF"}</definedName>
    <definedName name="wrn.Print._.4." localSheetId="0" hidden="1">{"Outflow 1",#N/A,FALSE,"Outflows-Inflows";"Outflow 2",#N/A,FALSE,"Outflows-Inflows";"Inflow 1",#N/A,FALSE,"Outflows-Inflows";"Inflow 2",#N/A,FALSE,"Outflows-Inflows"}</definedName>
    <definedName name="wrn.Print._.4." localSheetId="4" hidden="1">{"Outflow 1",#N/A,FALSE,"Outflows-Inflows";"Outflow 2",#N/A,FALSE,"Outflows-Inflows";"Inflow 1",#N/A,FALSE,"Outflows-Inflows";"Inflow 2",#N/A,FALSE,"Outflows-Inflows"}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localSheetId="0" hidden="1">{"print 1.6",#N/A,FALSE,"Sheet1";"print 2.6",#N/A,FALSE,"Sheet1";"print 3.6",#N/A,FALSE,"Sheet1";"print 4.6",#N/A,FALSE,"Sheet1";"print 5.6",#N/A,FALSE,"Sheet1";"print 6.6",#N/A,FALSE,"Sheet1"}</definedName>
    <definedName name="wrn.Print._.6." localSheetId="4" hidden="1">{"print 1.6",#N/A,FALSE,"Sheet1";"print 2.6",#N/A,FALSE,"Sheet1";"print 3.6",#N/A,FALSE,"Sheet1";"print 4.6",#N/A,FALSE,"Sheet1";"print 5.6",#N/A,FALSE,"Sheet1";"print 6.6",#N/A,FALSE,"Sheet1"}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Output." localSheetId="4" hidden="1">{#N/A,#N/A,FALSE,"OUTPUT SHEET "}</definedName>
    <definedName name="wrn.Print._.Output." hidden="1">{#N/A,#N/A,FALSE,"OUTPUT SHEET "}</definedName>
    <definedName name="wrn.PRINT._.REPORT." localSheetId="0" hidden="1">{#N/A,#N/A,FALSE,"summary";#N/A,#N/A,FALSE,"preliminy";#N/A,#N/A,FALSE,"bill 3";#N/A,#N/A,FALSE,"bill 4"}</definedName>
    <definedName name="wrn.PRINT._.REPORT." localSheetId="4" hidden="1">{#N/A,#N/A,FALSE,"summary";#N/A,#N/A,FALSE,"preliminy";#N/A,#N/A,FALSE,"bill 3";#N/A,#N/A,FALSE,"bill 4"}</definedName>
    <definedName name="wrn.PRINT._.REPORT." hidden="1">{#N/A,#N/A,FALSE,"summary";#N/A,#N/A,FALSE,"preliminy";#N/A,#N/A,FALSE,"bill 3";#N/A,#N/A,FALSE,"bill 4"}</definedName>
    <definedName name="wrn.Print.B" localSheetId="0" hidden="1">{"View1",#N/A,FALSE,"Sheet1";"View2",#N/A,FALSE,"Sheet1"}</definedName>
    <definedName name="wrn.Print.B" localSheetId="4" hidden="1">{"View1",#N/A,FALSE,"Sheet1";"View2",#N/A,FALSE,"Sheet1"}</definedName>
    <definedName name="wrn.Print.B" hidden="1">{"View1",#N/A,FALSE,"Sheet1";"View2",#N/A,FALSE,"Sheet1"}</definedName>
    <definedName name="wrn.print2" localSheetId="0" hidden="1">{"View1",#N/A,FALSE,"Sheet1";"View2",#N/A,FALSE,"Sheet1"}</definedName>
    <definedName name="wrn.print2" localSheetId="4" hidden="1">{"View1",#N/A,FALSE,"Sheet1";"View2",#N/A,FALSE,"Sheet1"}</definedName>
    <definedName name="wrn.print2" hidden="1">{"View1",#N/A,FALSE,"Sheet1";"View2",#N/A,FALSE,"Sheet1"}</definedName>
    <definedName name="wrn.PrintallD.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b2" localSheetId="0" hidden="1">{"View1",#N/A,FALSE,"Sheet1";"View2",#N/A,FALSE,"Sheet1"}</definedName>
    <definedName name="wrn.printb2" localSheetId="4" hidden="1">{"View1",#N/A,FALSE,"Sheet1";"View2",#N/A,FALSE,"Sheet1"}</definedName>
    <definedName name="wrn.printb2" hidden="1">{"View1",#N/A,FALSE,"Sheet1";"View2",#N/A,FALSE,"Sheet1"}</definedName>
    <definedName name="wrn.PrintCurr." localSheetId="4" hidden="1">{#N/A,#N/A,FALSE,"Sheet1";#N/A,#N/A,FALSE,"Sheet2";#N/A,#N/A,FALSE,"Sheet3"}</definedName>
    <definedName name="wrn.PrintCurr." hidden="1">{#N/A,#N/A,FALSE,"Sheet1";#N/A,#N/A,FALSE,"Sheet2";#N/A,#N/A,FALSE,"Sheet3"}</definedName>
    <definedName name="wrn.PrintPrev1." localSheetId="4" hidden="1">{#N/A,#N/A,FALSE,"Sheet4";#N/A,#N/A,FALSE,"Sheet5";#N/A,#N/A,FALSE,"Sheet6"}</definedName>
    <definedName name="wrn.PrintPrev1." hidden="1">{#N/A,#N/A,FALSE,"Sheet4";#N/A,#N/A,FALSE,"Sheet5";#N/A,#N/A,FALSE,"Sheet6"}</definedName>
    <definedName name="wrn.PrintPrev2." localSheetId="4" hidden="1">{#N/A,#N/A,FALSE,"Sheet7";#N/A,#N/A,FALSE,"Sheet8";#N/A,#N/A,FALSE,"Sheet9"}</definedName>
    <definedName name="wrn.PrintPrev2." hidden="1">{#N/A,#N/A,FALSE,"Sheet7";#N/A,#N/A,FALSE,"Sheet8";#N/A,#N/A,FALSE,"Sheet9"}</definedName>
    <definedName name="wrn.Prints._.All.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localSheetId="0" hidden="1">{#N/A,#N/A,FALSE,"Occ and Rate";#N/A,#N/A,FALSE,"PF Input";#N/A,#N/A,FALSE,"Proforma Five Yr";#N/A,#N/A,FALSE,"Hotcomps"}</definedName>
    <definedName name="wrn.Proforma._.Review." localSheetId="4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PropertyInformation." localSheetId="0" hidden="1">{#N/A,#N/A,FALSE,"PropertyInfo"}</definedName>
    <definedName name="wrn.PropertyInformation." localSheetId="4" hidden="1">{#N/A,#N/A,FALSE,"PropertyInfo"}</definedName>
    <definedName name="wrn.PropertyInformation." hidden="1">{#N/A,#N/A,FALSE,"PropertyInfo"}</definedName>
    <definedName name="wrn.Redundant._.Equipment._.Option." localSheetId="0" hidden="1">{"pumps",#N/A,FALSE,"Option"}</definedName>
    <definedName name="wrn.Redundant._.Equipment._.Option." localSheetId="4" hidden="1">{"pumps",#N/A,FALSE,"Option"}</definedName>
    <definedName name="wrn.Redundant._.Equipment._.Option." hidden="1">{"pumps",#N/A,FALSE,"Option"}</definedName>
    <definedName name="wrn.Retention._.Statement." localSheetId="0" hidden="1">{"Retention",#N/A,FALSE,"Subcontractor";"Retention",#N/A,FALSE,"Supplier";"Retention",#N/A,FALSE,"Statutory Authorities"}</definedName>
    <definedName name="wrn.Retention._.Statement." localSheetId="4" hidden="1">{"Retention",#N/A,FALSE,"Subcontractor";"Retention",#N/A,FALSE,"Supplier";"Retention",#N/A,FALSE,"Statutory Authorities"}</definedName>
    <definedName name="wrn.Retention._.Statement." hidden="1">{"Retention",#N/A,FALSE,"Subcontractor";"Retention",#N/A,FALSE,"Supplier";"Retention",#N/A,FALSE,"Statutory Authorities"}</definedName>
    <definedName name="wrn.Secondary._.Competition." localSheetId="0" hidden="1">{#N/A,#N/A,FALSE,"Secondary"}</definedName>
    <definedName name="wrn.Secondary._.Competition." localSheetId="4" hidden="1">{#N/A,#N/A,FALSE,"Secondary"}</definedName>
    <definedName name="wrn.Secondary._.Competition." hidden="1">{#N/A,#N/A,FALSE,"Secondary"}</definedName>
    <definedName name="wrn.Selected._.Sheets." localSheetId="0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lected._.Sheets." localSheetId="4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lected._.Sheets.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th." localSheetId="0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localSheetId="4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localSheetId="0" hidden="1">{#N/A,#N/A,FALSE,"Assumps";#N/A,#N/A,FALSE,"Owned";#N/A,#N/A,FALSE,"Manage";#N/A,#N/A,FALSE,"Manback";#N/A,#N/A,FALSE,"Invest";#N/A,#N/A,FALSE,"Commercial"}</definedName>
    <definedName name="wrn.SethII." localSheetId="4" hidden="1">{#N/A,#N/A,FALSE,"Assumps";#N/A,#N/A,FALSE,"Owned";#N/A,#N/A,FALSE,"Manage";#N/A,#N/A,FALSE,"Manback";#N/A,#N/A,FALSE,"Invest";#N/A,#N/A,FALSE,"Commercial"}</definedName>
    <definedName name="wrn.SethII." hidden="1">{#N/A,#N/A,FALSE,"Assumps";#N/A,#N/A,FALSE,"Owned";#N/A,#N/A,FALSE,"Manage";#N/A,#N/A,FALSE,"Manback";#N/A,#N/A,FALSE,"Invest";#N/A,#N/A,FALSE,"Commercial"}</definedName>
    <definedName name="wrn.Short._.Print." localSheetId="0" hidden="1">{#N/A,#N/A,FALSE,"Cover";#N/A,#N/A,FALSE,"Stack";#N/A,#N/A,FALSE,"Cost S";#N/A,#N/A,FALSE," CF";#N/A,#N/A,FALSE,"Investor"}</definedName>
    <definedName name="wrn.Short._.Print." localSheetId="4" hidden="1">{#N/A,#N/A,FALSE,"Cover";#N/A,#N/A,FALSE,"Stack";#N/A,#N/A,FALSE,"Cost S";#N/A,#N/A,FALSE," CF";#N/A,#N/A,FALSE,"Investor"}</definedName>
    <definedName name="wrn.Short._.Print." hidden="1">{#N/A,#N/A,FALSE,"Cover";#N/A,#N/A,FALSE,"Stack";#N/A,#N/A,FALSE,"Cost S";#N/A,#N/A,FALSE," CF";#N/A,#N/A,FALSE,"Investor"}</definedName>
    <definedName name="wrn.Site._.expenses." localSheetId="0" hidden="1">{#N/A,#N/A,FALSE,"Expenses";#N/A,#N/A,FALSE,"Expenses"}</definedName>
    <definedName name="wrn.Site._.expenses." localSheetId="4" hidden="1">{#N/A,#N/A,FALSE,"Expenses";#N/A,#N/A,FALSE,"Expenses"}</definedName>
    <definedName name="wrn.Site._.expenses." hidden="1">{#N/A,#N/A,FALSE,"Expenses";#N/A,#N/A,FALSE,"Expenses"}</definedName>
    <definedName name="wrn.Stat._.Auths." localSheetId="0" hidden="1">{"Retention",#N/A,FALSE,"Statutory Authorities";"Contract Sums",#N/A,FALSE,"Statutory Authorities";"Accounts",#N/A,FALSE,"Statutory Authorities"}</definedName>
    <definedName name="wrn.Stat._.Auths." localSheetId="4" hidden="1">{"Retention",#N/A,FALSE,"Statutory Authorities";"Contract Sums",#N/A,FALSE,"Statutory Authorities";"Accounts",#N/A,FALSE,"Statutory Authorities"}</definedName>
    <definedName name="wrn.Stat._.Auths." hidden="1">{"Retention",#N/A,FALSE,"Statutory Authorities";"Contract Sums",#N/A,FALSE,"Statutory Authorities";"Accounts",#N/A,FALSE,"Statutory Authorities"}</definedName>
    <definedName name="wrn.STG._.BLDG._.ENCLOSURE." localSheetId="0" hidden="1">{"turbine",#N/A,FALSE,"Option"}</definedName>
    <definedName name="wrn.STG._.BLDG._.ENCLOSURE." localSheetId="4" hidden="1">{"turbine",#N/A,FALSE,"Option"}</definedName>
    <definedName name="wrn.STG._.BLDG._.ENCLOSURE." hidden="1">{"turbine",#N/A,FALSE,"Option"}</definedName>
    <definedName name="wrn.struckgi." localSheetId="0" hidden="1">{#N/A,#N/A,TRUE,"arnitower";#N/A,#N/A,TRUE,"arnigarage "}</definedName>
    <definedName name="wrn.struckgi." localSheetId="4" hidden="1">{#N/A,#N/A,TRUE,"arnitower";#N/A,#N/A,TRUE,"arnigarage "}</definedName>
    <definedName name="wrn.struckgi." hidden="1">{#N/A,#N/A,TRUE,"arnitower";#N/A,#N/A,TRUE,"arnigarage "}</definedName>
    <definedName name="wrn.Subbies." localSheetId="0" hidden="1">{"Retention",#N/A,FALSE,"Subcontractor";"Contract Sums",#N/A,FALSE,"Subcontractor";"Accounts",#N/A,FALSE,"Subcontractor"}</definedName>
    <definedName name="wrn.Subbies." localSheetId="4" hidden="1">{"Retention",#N/A,FALSE,"Subcontractor";"Contract Sums",#N/A,FALSE,"Subcontractor";"Accounts",#N/A,FALSE,"Subcontractor"}</definedName>
    <definedName name="wrn.Subbies." hidden="1">{"Retention",#N/A,FALSE,"Subcontractor";"Contract Sums",#N/A,FALSE,"Subcontractor";"Accounts",#N/A,FALSE,"Subcontractor"}</definedName>
    <definedName name="wrn.Summary." localSheetId="0" hidden="1">{#N/A,#N/A,FALSE,"Summary"}</definedName>
    <definedName name="wrn.Summary." localSheetId="4" hidden="1">{#N/A,#N/A,FALSE,"Summary"}</definedName>
    <definedName name="wrn.Summary." hidden="1">{#N/A,#N/A,FALSE,"Summary"}</definedName>
    <definedName name="wrn.Suppliers." localSheetId="0" hidden="1">{"Retention",#N/A,FALSE,"Supplier";"Contract Sums",#N/A,FALSE,"Supplier";"Accounts",#N/A,FALSE,"Supplier"}</definedName>
    <definedName name="wrn.Suppliers." localSheetId="4" hidden="1">{"Retention",#N/A,FALSE,"Supplier";"Contract Sums",#N/A,FALSE,"Supplier";"Accounts",#N/A,FALSE,"Supplier"}</definedName>
    <definedName name="wrn.Suppliers." hidden="1">{"Retention",#N/A,FALSE,"Supplier";"Contract Sums",#N/A,FALSE,"Supplier";"Accounts",#N/A,FALSE,"Supplier"}</definedName>
    <definedName name="wrn.Supply._.Additions." localSheetId="0" hidden="1">{#N/A,#N/A,FALSE,"Supply Addn"}</definedName>
    <definedName name="wrn.Supply._.Additions." localSheetId="4" hidden="1">{#N/A,#N/A,FALSE,"Supply Addn"}</definedName>
    <definedName name="wrn.Supply._.Additions." hidden="1">{#N/A,#N/A,FALSE,"Supply Addn"}</definedName>
    <definedName name="wrn.TEST." localSheetId="0" hidden="1">{#N/A,#N/A,FALSE,"估價單  (3)"}</definedName>
    <definedName name="wrn.TEST." localSheetId="4" hidden="1">{#N/A,#N/A,FALSE,"估價單  (3)"}</definedName>
    <definedName name="wrn.TEST." hidden="1">{#N/A,#N/A,FALSE,"估價單  (3)"}</definedName>
    <definedName name="wrn.Totar." localSheetId="0" hidden="1">{"Totax",#N/A,FALSE,"Sheet1";#N/A,#N/A,FALSE,"Law Output"}</definedName>
    <definedName name="wrn.Totar." localSheetId="4" hidden="1">{"Totax",#N/A,FALSE,"Sheet1";#N/A,#N/A,FALSE,"Law Output"}</definedName>
    <definedName name="wrn.Totar." hidden="1">{"Totax",#N/A,FALSE,"Sheet1";#N/A,#N/A,FALSE,"Law Output"}</definedName>
    <definedName name="wrn.Tycon._.Model." localSheetId="0" hidden="1">{"rtn",#N/A,FALSE,"RTN";"tables",#N/A,FALSE,"RTN";"cf",#N/A,FALSE,"CF";"stats",#N/A,FALSE,"Stats";"prop",#N/A,FALSE,"Prop"}</definedName>
    <definedName name="wrn.Tycon._.Model." localSheetId="4" hidden="1">{"rtn",#N/A,FALSE,"RTN";"tables",#N/A,FALSE,"RTN";"cf",#N/A,FALSE,"CF";"stats",#N/A,FALSE,"Stats";"prop",#N/A,FALSE,"Prop"}</definedName>
    <definedName name="wrn.Tycon._.Model." hidden="1">{"rtn",#N/A,FALSE,"RTN";"tables",#N/A,FALSE,"RTN";"cf",#N/A,FALSE,"CF";"stats",#N/A,FALSE,"Stats";"prop",#N/A,FALSE,"Prop"}</definedName>
    <definedName name="wrn.valn." localSheetId="0" hidden="1">{#N/A,#N/A,TRUE,"valbd";#N/A,#N/A,TRUE,"Summy"}</definedName>
    <definedName name="wrn.valn." localSheetId="4" hidden="1">{#N/A,#N/A,TRUE,"valbd";#N/A,#N/A,TRUE,"Summy"}</definedName>
    <definedName name="wrn.valn." hidden="1">{#N/A,#N/A,TRUE,"valbd";#N/A,#N/A,TRUE,"Summy"}</definedName>
    <definedName name="wrn.VALUATION." localSheetId="0" hidden="1">{#N/A,#N/A,FALSE,"Valuation Assumptions";#N/A,#N/A,FALSE,"Summary";#N/A,#N/A,FALSE,"DCF";#N/A,#N/A,FALSE,"Valuation";#N/A,#N/A,FALSE,"WACC";#N/A,#N/A,FALSE,"UBVH";#N/A,#N/A,FALSE,"Free Cash Flow"}</definedName>
    <definedName name="wrn.VALUATION." localSheetId="4" hidden="1">{#N/A,#N/A,FALSE,"Valuation Assumptions";#N/A,#N/A,FALSE,"Summary";#N/A,#N/A,FALSE,"DCF";#N/A,#N/A,FALSE,"Valuation";#N/A,#N/A,FALSE,"WACC";#N/A,#N/A,FALSE,"UBVH";#N/A,#N/A,FALSE,"Free Cash Flow"}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4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Warrington._.Widnes._.QS._.Costs." localSheetId="0" hidden="1">{#N/A,#N/A,TRUE,"Cover";#N/A,#N/A,TRUE,"Conts";#N/A,#N/A,TRUE,"VOS";#N/A,#N/A,TRUE,"Warrington";#N/A,#N/A,TRUE,"Widnes"}</definedName>
    <definedName name="wrn.Warrington._.Widnes._.QS._.Costs." localSheetId="4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0" hidden="1">{"WESTINGHOUSE",#N/A,FALSE,"Option"}</definedName>
    <definedName name="wrn.WHOUSE._.CT." localSheetId="4" hidden="1">{"WESTINGHOUSE",#N/A,FALSE,"Option"}</definedName>
    <definedName name="wrn.WHOUSE._.CT." hidden="1">{"WESTINGHOUSE",#N/A,FALSE,"Option"}</definedName>
    <definedName name="wrn.WorkBook._.Print.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골재소요량." localSheetId="0" hidden="1">{#N/A,#N/A,FALSE,"골재소요량";#N/A,#N/A,FALSE,"골재소요량"}</definedName>
    <definedName name="wrn.골재소요량." localSheetId="4" hidden="1">{#N/A,#N/A,FALSE,"골재소요량";#N/A,#N/A,FALSE,"골재소요량"}</definedName>
    <definedName name="wrn.골재소요량." hidden="1">{#N/A,#N/A,FALSE,"골재소요량";#N/A,#N/A,FALSE,"골재소요량"}</definedName>
    <definedName name="wrn.광명._.장미." localSheetId="0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광명._.장미." localSheetId="4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광명._.장미.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교육청." localSheetId="0" hidden="1">{#N/A,#N/A,FALSE,"전력간선"}</definedName>
    <definedName name="wrn.교육청." localSheetId="4" hidden="1">{#N/A,#N/A,FALSE,"전력간선"}</definedName>
    <definedName name="wrn.교육청." hidden="1">{#N/A,#N/A,FALSE,"전력간선"}</definedName>
    <definedName name="wrn.구조2." localSheetId="0" hidden="1">{#N/A,#N/A,FALSE,"구조2"}</definedName>
    <definedName name="wrn.구조2." localSheetId="4" hidden="1">{#N/A,#N/A,FALSE,"구조2"}</definedName>
    <definedName name="wrn.구조2." hidden="1">{#N/A,#N/A,FALSE,"구조2"}</definedName>
    <definedName name="wrn.단가표지." localSheetId="0" hidden="1">{#N/A,#N/A,FALSE,"단가표지"}</definedName>
    <definedName name="wrn.단가표지." localSheetId="4" hidden="1">{#N/A,#N/A,FALSE,"단가표지"}</definedName>
    <definedName name="wrn.단가표지." hidden="1">{#N/A,#N/A,FALSE,"단가표지"}</definedName>
    <definedName name="wrn.리스크시트." localSheetId="0" hidden="1">{#N/A,#N/A,FALSE,"QG1 분양률 리스크 평가";#N/A,#N/A,FALSE,"QG1 주요 추가 리스크 평가";#N/A,#N/A,FALSE,"분양률";#N/A,#N/A,FALSE,"Back-up";#N/A,#N/A,FALSE,"QG1 전략과 종합"}</definedName>
    <definedName name="wrn.리스크시트." localSheetId="4" hidden="1">{#N/A,#N/A,FALSE,"QG1 분양률 리스크 평가";#N/A,#N/A,FALSE,"QG1 주요 추가 리스크 평가";#N/A,#N/A,FALSE,"분양률";#N/A,#N/A,FALSE,"Back-up";#N/A,#N/A,FALSE,"QG1 전략과 종합"}</definedName>
    <definedName name="wrn.리스크시트." hidden="1">{#N/A,#N/A,FALSE,"QG1 분양률 리스크 평가";#N/A,#N/A,FALSE,"QG1 주요 추가 리스크 평가";#N/A,#N/A,FALSE,"분양률";#N/A,#N/A,FALSE,"Back-up";#N/A,#N/A,FALSE,"QG1 전략과 종합"}</definedName>
    <definedName name="wrn.배수1." localSheetId="0" hidden="1">{#N/A,#N/A,FALSE,"배수1"}</definedName>
    <definedName name="wrn.배수1." localSheetId="4" hidden="1">{#N/A,#N/A,FALSE,"배수1"}</definedName>
    <definedName name="wrn.배수1." hidden="1">{#N/A,#N/A,FALSE,"배수1"}</definedName>
    <definedName name="wrn.배수2." localSheetId="0" hidden="1">{#N/A,#N/A,FALSE,"배수2"}</definedName>
    <definedName name="wrn.배수2." localSheetId="4" hidden="1">{#N/A,#N/A,FALSE,"배수2"}</definedName>
    <definedName name="wrn.배수2." hidden="1">{#N/A,#N/A,FALSE,"배수2"}</definedName>
    <definedName name="wrn.부대1." localSheetId="0" hidden="1">{#N/A,#N/A,FALSE,"부대1"}</definedName>
    <definedName name="wrn.부대1." localSheetId="4" hidden="1">{#N/A,#N/A,FALSE,"부대1"}</definedName>
    <definedName name="wrn.부대1." hidden="1">{#N/A,#N/A,FALSE,"부대1"}</definedName>
    <definedName name="wrn.부대2." localSheetId="0" hidden="1">{#N/A,#N/A,FALSE,"부대2"}</definedName>
    <definedName name="wrn.부대2." localSheetId="4" hidden="1">{#N/A,#N/A,FALSE,"부대2"}</definedName>
    <definedName name="wrn.부대2." hidden="1">{#N/A,#N/A,FALSE,"부대2"}</definedName>
    <definedName name="wrn.부산주경기장.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속도." localSheetId="0" hidden="1">{#N/A,#N/A,FALSE,"속도"}</definedName>
    <definedName name="wrn.속도." localSheetId="4" hidden="1">{#N/A,#N/A,FALSE,"속도"}</definedName>
    <definedName name="wrn.속도." hidden="1">{#N/A,#N/A,FALSE,"속도"}</definedName>
    <definedName name="wrn.실행품의." localSheetId="0" hidden="1">{#N/A,#N/A,FALSE,"갑지";#N/A,#N/A,FALSE,"개요";#N/A,#N/A,FALSE,"비목별";#N/A,#N/A,FALSE,"건물별";#N/A,#N/A,FALSE,"기구표";#N/A,#N/A,FALSE,"직원투입"}</definedName>
    <definedName name="wrn.실행품의." localSheetId="4" hidden="1">{#N/A,#N/A,FALSE,"갑지";#N/A,#N/A,FALSE,"개요";#N/A,#N/A,FALSE,"비목별";#N/A,#N/A,FALSE,"건물별";#N/A,#N/A,FALSE,"기구표";#N/A,#N/A,FALSE,"직원투입"}</definedName>
    <definedName name="wrn.실행품의." hidden="1">{#N/A,#N/A,FALSE,"갑지";#N/A,#N/A,FALSE,"개요";#N/A,#N/A,FALSE,"비목별";#N/A,#N/A,FALSE,"건물별";#N/A,#N/A,FALSE,"기구표";#N/A,#N/A,FALSE,"직원투입"}</definedName>
    <definedName name="wrn.역삼동._.기획." localSheetId="0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기획." localSheetId="4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기획.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분양교육." localSheetId="0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역삼동._.분양교육." localSheetId="4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역삼동._.분양교육.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운반시간." localSheetId="0" hidden="1">{#N/A,#N/A,FALSE,"운반시간"}</definedName>
    <definedName name="wrn.운반시간." localSheetId="4" hidden="1">{#N/A,#N/A,FALSE,"운반시간"}</definedName>
    <definedName name="wrn.운반시간." hidden="1">{#N/A,#N/A,FALSE,"운반시간"}</definedName>
    <definedName name="wrn.이인주." localSheetId="0" hidden="1">{#N/A,#N/A,FALSE,"물량산출"}</definedName>
    <definedName name="wrn.이인주." localSheetId="4" hidden="1">{#N/A,#N/A,FALSE,"물량산출"}</definedName>
    <definedName name="wrn.이인주." hidden="1">{#N/A,#N/A,FALSE,"물량산출"}</definedName>
    <definedName name="wrn.이정표." localSheetId="0" hidden="1">{#N/A,#N/A,FALSE,"이정표"}</definedName>
    <definedName name="wrn.이정표." localSheetId="4" hidden="1">{#N/A,#N/A,FALSE,"이정표"}</definedName>
    <definedName name="wrn.이정표." hidden="1">{#N/A,#N/A,FALSE,"이정표"}</definedName>
    <definedName name="wrn.제기동._.교안._.그림없음." localSheetId="0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교안._.그림없음." localSheetId="4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교안._.그림없음.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분양._.기획." localSheetId="0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._.기획." localSheetId="4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._.기획.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교안." localSheetId="0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분양교안." localSheetId="4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분양교안.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비용재품의." localSheetId="0" hidden="1">{#N/A,#N/A,FALSE,"총괄예산";#N/A,#N/A,FALSE,"예산1";#N/A,#N/A,FALSE,"예산2";#N/A,#N/A,FALSE,"예산3";#N/A,#N/A,FALSE,"예산4";#N/A,#N/A,FALSE,"홍보예산 (6억)"}</definedName>
    <definedName name="wrn.제기동._.비용재품의." localSheetId="4" hidden="1">{#N/A,#N/A,FALSE,"총괄예산";#N/A,#N/A,FALSE,"예산1";#N/A,#N/A,FALSE,"예산2";#N/A,#N/A,FALSE,"예산3";#N/A,#N/A,FALSE,"예산4";#N/A,#N/A,FALSE,"홍보예산 (6억)"}</definedName>
    <definedName name="wrn.제기동._.비용재품의." hidden="1">{#N/A,#N/A,FALSE,"총괄예산";#N/A,#N/A,FALSE,"예산1";#N/A,#N/A,FALSE,"예산2";#N/A,#N/A,FALSE,"예산3";#N/A,#N/A,FALSE,"예산4";#N/A,#N/A,FALSE,"홍보예산 (6억)"}</definedName>
    <definedName name="wrn.조골재." localSheetId="0" hidden="1">{#N/A,#N/A,FALSE,"조골재"}</definedName>
    <definedName name="wrn.조골재." localSheetId="4" hidden="1">{#N/A,#N/A,FALSE,"조골재"}</definedName>
    <definedName name="wrn.조골재." hidden="1">{#N/A,#N/A,FALSE,"조골재"}</definedName>
    <definedName name="wrn.지수1.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직원교육." localSheetId="0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직원교육." localSheetId="4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직원교육.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진흥." localSheetId="0" hidden="1">{#N/A,#N/A,TRUE,"사업자등록증 (2)"}</definedName>
    <definedName name="wrn.진흥." localSheetId="4" hidden="1">{#N/A,#N/A,TRUE,"사업자등록증 (2)"}</definedName>
    <definedName name="wrn.진흥." hidden="1">{#N/A,#N/A,TRUE,"사업자등록증 (2)"}</definedName>
    <definedName name="wrn.철골집계표._.5칸." localSheetId="0" hidden="1">{#N/A,#N/A,FALSE,"Sheet1"}</definedName>
    <definedName name="wrn.철골집계표._.5칸." localSheetId="4" hidden="1">{#N/A,#N/A,FALSE,"Sheet1"}</definedName>
    <definedName name="wrn.철골집계표._.5칸." hidden="1">{#N/A,#N/A,FALSE,"Sheet1"}</definedName>
    <definedName name="wrn.토공1." localSheetId="0" hidden="1">{#N/A,#N/A,FALSE,"구조1"}</definedName>
    <definedName name="wrn.토공1." localSheetId="4" hidden="1">{#N/A,#N/A,FALSE,"구조1"}</definedName>
    <definedName name="wrn.토공1." hidden="1">{#N/A,#N/A,FALSE,"구조1"}</definedName>
    <definedName name="wrn.토공2." localSheetId="0" hidden="1">{#N/A,#N/A,FALSE,"토공2"}</definedName>
    <definedName name="wrn.토공2." localSheetId="4" hidden="1">{#N/A,#N/A,FALSE,"토공2"}</definedName>
    <definedName name="wrn.토공2." hidden="1">{#N/A,#N/A,FALSE,"토공2"}</definedName>
    <definedName name="wrn.평촌." localSheetId="0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평촌." localSheetId="4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평촌.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포장1." localSheetId="0" hidden="1">{#N/A,#N/A,FALSE,"포장1";#N/A,#N/A,FALSE,"포장1"}</definedName>
    <definedName name="wrn.포장1." localSheetId="4" hidden="1">{#N/A,#N/A,FALSE,"포장1";#N/A,#N/A,FALSE,"포장1"}</definedName>
    <definedName name="wrn.포장1." hidden="1">{#N/A,#N/A,FALSE,"포장1";#N/A,#N/A,FALSE,"포장1"}</definedName>
    <definedName name="wrn.포장2." localSheetId="0" hidden="1">{#N/A,#N/A,FALSE,"포장2"}</definedName>
    <definedName name="wrn.포장2." localSheetId="4" hidden="1">{#N/A,#N/A,FALSE,"포장2"}</definedName>
    <definedName name="wrn.포장2." hidden="1">{#N/A,#N/A,FALSE,"포장2"}</definedName>
    <definedName name="wrn.포장단가." localSheetId="0" hidden="1">{#N/A,#N/A,FALSE,"포장단가"}</definedName>
    <definedName name="wrn.포장단가." localSheetId="4" hidden="1">{#N/A,#N/A,FALSE,"포장단가"}</definedName>
    <definedName name="wrn.포장단가." hidden="1">{#N/A,#N/A,FALSE,"포장단가"}</definedName>
    <definedName name="wrn.표지목차." localSheetId="0" hidden="1">{#N/A,#N/A,FALSE,"표지목차"}</definedName>
    <definedName name="wrn.표지목차." localSheetId="4" hidden="1">{#N/A,#N/A,FALSE,"표지목차"}</definedName>
    <definedName name="wrn.표지목차." hidden="1">{#N/A,#N/A,FALSE,"표지목차"}</definedName>
    <definedName name="wrn.혼합골재." localSheetId="0" hidden="1">{#N/A,#N/A,FALSE,"혼합골재"}</definedName>
    <definedName name="wrn.혼합골재." localSheetId="4" hidden="1">{#N/A,#N/A,FALSE,"혼합골재"}</definedName>
    <definedName name="wrn.혼합골재." hidden="1">{#N/A,#N/A,FALSE,"혼합골재"}</definedName>
    <definedName name="wrnfull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pag2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ag2" localSheetId="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ag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rintall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rwerwrew" localSheetId="0" hidden="1">{#N/A,#N/A,TRUE,"Cover";#N/A,#N/A,TRUE,"Conts";#N/A,#N/A,TRUE,"VOS";#N/A,#N/A,TRUE,"Warrington";#N/A,#N/A,TRUE,"Widnes"}</definedName>
    <definedName name="wrrwerwrew" localSheetId="4" hidden="1">{#N/A,#N/A,TRUE,"Cover";#N/A,#N/A,TRUE,"Conts";#N/A,#N/A,TRUE,"VOS";#N/A,#N/A,TRUE,"Warrington";#N/A,#N/A,TRUE,"Widnes"}</definedName>
    <definedName name="wrrwerwrew" hidden="1">{#N/A,#N/A,TRUE,"Cover";#N/A,#N/A,TRUE,"Conts";#N/A,#N/A,TRUE,"VOS";#N/A,#N/A,TRUE,"Warrington";#N/A,#N/A,TRUE,"Widnes"}</definedName>
    <definedName name="WRS" localSheetId="4" hidden="1">{"'장비'!$A$3:$M$12"}</definedName>
    <definedName name="WRS" hidden="1">{"'장비'!$A$3:$M$12"}</definedName>
    <definedName name="w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w" localSheetId="4" hidden="1">{"'Break down'!$A$4"}</definedName>
    <definedName name="wrw" hidden="1">{"'Break down'!$A$4"}</definedName>
    <definedName name="wryuwyrututwys" localSheetId="0" hidden="1">{#N/A,#N/A,TRUE,"Cover";#N/A,#N/A,TRUE,"Conts";#N/A,#N/A,TRUE,"VOS";#N/A,#N/A,TRUE,"Warrington";#N/A,#N/A,TRUE,"Widnes"}</definedName>
    <definedName name="wryuwyrututwys" localSheetId="4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localSheetId="0" hidden="1">{#N/A,#N/A,TRUE,"Cover";#N/A,#N/A,TRUE,"Conts";#N/A,#N/A,TRUE,"VOS";#N/A,#N/A,TRUE,"Warrington";#N/A,#N/A,TRUE,"Widnes"}</definedName>
    <definedName name="WT" localSheetId="4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ewtwet" localSheetId="0" hidden="1">{#N/A,#N/A,FALSE,"이정표"}</definedName>
    <definedName name="wtewtwet" localSheetId="4" hidden="1">{#N/A,#N/A,FALSE,"이정표"}</definedName>
    <definedName name="wtewtwet" hidden="1">{#N/A,#N/A,FALSE,"이정표"}</definedName>
    <definedName name="wtey" localSheetId="0" hidden="1">{#N/A,#N/A,TRUE,"Cover";#N/A,#N/A,TRUE,"Conts";#N/A,#N/A,TRUE,"VOS";#N/A,#N/A,TRUE,"Warrington";#N/A,#N/A,TRUE,"Widnes"}</definedName>
    <definedName name="wtey" localSheetId="4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rtwt" localSheetId="0" hidden="1">{#N/A,#N/A,FALSE,"조골재"}</definedName>
    <definedName name="wtrtwt" localSheetId="4" hidden="1">{#N/A,#N/A,FALSE,"조골재"}</definedName>
    <definedName name="wtrtwt" hidden="1">{#N/A,#N/A,FALSE,"조골재"}</definedName>
    <definedName name="wtrwt" localSheetId="0" hidden="1">{#N/A,#N/A,TRUE,"Cover";#N/A,#N/A,TRUE,"Conts";#N/A,#N/A,TRUE,"VOS";#N/A,#N/A,TRUE,"Warrington";#N/A,#N/A,TRUE,"Widnes"}</definedName>
    <definedName name="wtrwt" localSheetId="4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localSheetId="0" hidden="1">{#N/A,#N/A,TRUE,"Cover";#N/A,#N/A,TRUE,"Conts";#N/A,#N/A,TRUE,"VOS";#N/A,#N/A,TRUE,"Warrington";#N/A,#N/A,TRUE,"Widnes"}</definedName>
    <definedName name="wtrywryt" localSheetId="4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et" localSheetId="0" hidden="1">{#N/A,#N/A,FALSE,"물량산출"}</definedName>
    <definedName name="wtwet" localSheetId="4" hidden="1">{#N/A,#N/A,FALSE,"물량산출"}</definedName>
    <definedName name="wtwet" hidden="1">{#N/A,#N/A,FALSE,"물량산출"}</definedName>
    <definedName name="wtwetert" localSheetId="0" hidden="1">{#N/A,#N/A,FALSE,"CAM-G7";#N/A,#N/A,FALSE,"SPL";#N/A,#N/A,FALSE,"butt-in G7";#N/A,#N/A,FALSE,"dia-in G7";#N/A,#N/A,FALSE,"추가-STA G7"}</definedName>
    <definedName name="wtwetert" localSheetId="4" hidden="1">{#N/A,#N/A,FALSE,"CAM-G7";#N/A,#N/A,FALSE,"SPL";#N/A,#N/A,FALSE,"butt-in G7";#N/A,#N/A,FALSE,"dia-in G7";#N/A,#N/A,FALSE,"추가-STA G7"}</definedName>
    <definedName name="wtwetert" hidden="1">{#N/A,#N/A,FALSE,"CAM-G7";#N/A,#N/A,FALSE,"SPL";#N/A,#N/A,FALSE,"butt-in G7";#N/A,#N/A,FALSE,"dia-in G7";#N/A,#N/A,FALSE,"추가-STA G7"}</definedName>
    <definedName name="wtwt" localSheetId="0" hidden="1">{#N/A,#N/A,TRUE,"Cover";#N/A,#N/A,TRUE,"Conts";#N/A,#N/A,TRUE,"VOS";#N/A,#N/A,TRUE,"Warrington";#N/A,#N/A,TRUE,"Widnes"}</definedName>
    <definedName name="wtwt" localSheetId="4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localSheetId="0" hidden="1">{#N/A,#N/A,TRUE,"Cover";#N/A,#N/A,TRUE,"Conts";#N/A,#N/A,TRUE,"VOS";#N/A,#N/A,TRUE,"Warrington";#N/A,#N/A,TRUE,"Widnes"}</definedName>
    <definedName name="wtwy" localSheetId="4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wr" localSheetId="0" hidden="1">{"'Break down'!$A$4"}</definedName>
    <definedName name="wwr" localSheetId="4" hidden="1">{"'Break down'!$A$4"}</definedName>
    <definedName name="wwr" hidden="1">{"'Break down'!$A$4"}</definedName>
    <definedName name="www" localSheetId="0" hidden="1">{#N/A,#N/A,TRUE,"Cover";#N/A,#N/A,TRUE,"Conts";#N/A,#N/A,TRUE,"VOS";#N/A,#N/A,TRUE,"Warrington";#N/A,#N/A,TRUE,"Widnes"}</definedName>
    <definedName name="www" localSheetId="4" hidden="1">{#N/A,#N/A,TRUE,"Cover";#N/A,#N/A,TRUE,"Conts";#N/A,#N/A,TRUE,"VOS";#N/A,#N/A,TRUE,"Warrington";#N/A,#N/A,TRUE,"Widnes"}</definedName>
    <definedName name="www" hidden="1">{#N/A,#N/A,TRUE,"Cover";#N/A,#N/A,TRUE,"Conts";#N/A,#N/A,TRUE,"VOS";#N/A,#N/A,TRUE,"Warrington";#N/A,#N/A,TRUE,"Widnes"}</definedName>
    <definedName name="wwwww" hidden="1">#REF!</definedName>
    <definedName name="wy7u7y" localSheetId="0" hidden="1">{#N/A,#N/A,TRUE,"Cover";#N/A,#N/A,TRUE,"Conts";#N/A,#N/A,TRUE,"VOS";#N/A,#N/A,TRUE,"Warrington";#N/A,#N/A,TRUE,"Widnes"}</definedName>
    <definedName name="wy7u7y" localSheetId="4" hidden="1">{#N/A,#N/A,TRUE,"Cover";#N/A,#N/A,TRUE,"Conts";#N/A,#N/A,TRUE,"VOS";#N/A,#N/A,TRUE,"Warrington";#N/A,#N/A,TRUE,"Widnes"}</definedName>
    <definedName name="wy7u7y" hidden="1">{#N/A,#N/A,TRUE,"Cover";#N/A,#N/A,TRUE,"Conts";#N/A,#N/A,TRUE,"VOS";#N/A,#N/A,TRUE,"Warrington";#N/A,#N/A,TRUE,"Widnes"}</definedName>
    <definedName name="xbdfgdsfdf" hidden="1">#REF!</definedName>
    <definedName name="xbxzvbxz" hidden="1">#REF!</definedName>
    <definedName name="x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xcvdxdfxgdrs" hidden="1">#REF!</definedName>
    <definedName name="xcxvxzbz" hidden="1">#REF!</definedName>
    <definedName name="xfdxfgdgfg" hidden="1">#REF!</definedName>
    <definedName name="XLK" localSheetId="4" hidden="1">{"'Break down'!$A$4"}</definedName>
    <definedName name="XLK" hidden="1">{"'Break down'!$A$4"}</definedName>
    <definedName name="xl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." localSheetId="0" hidden="1">{"'Break down'!$A$4"}</definedName>
    <definedName name="xls." localSheetId="4" hidden="1">{"'Break down'!$A$4"}</definedName>
    <definedName name="xls." hidden="1">{"'Break down'!$A$4"}</definedName>
    <definedName name="xls1" localSheetId="4" hidden="1">{"'Break down'!$A$4"}</definedName>
    <definedName name="xls1" hidden="1">{"'Break down'!$A$4"}</definedName>
    <definedName name="xls2" localSheetId="4" hidden="1">{"'Break down'!$A$4"}</definedName>
    <definedName name="xls2" hidden="1">{"'Break down'!$A$4"}</definedName>
    <definedName name="XLSS" localSheetId="0" hidden="1">{"'Break down'!$A$4"}</definedName>
    <definedName name="XLSS" localSheetId="4" hidden="1">{"'Break down'!$A$4"}</definedName>
    <definedName name="XLSS" hidden="1">{"'Break down'!$A$4"}</definedName>
    <definedName name="xlst" localSheetId="0" hidden="1">{"'Break down'!$A$4"}</definedName>
    <definedName name="xlst" localSheetId="4" hidden="1">{"'Break down'!$A$4"}</definedName>
    <definedName name="xlst" hidden="1">{"'Break down'!$A$4"}</definedName>
    <definedName name="XREF_COLUMN_1" hidden="1">'[50]Depreciation AR'!#REF!</definedName>
    <definedName name="XREF_COLUMN_10" hidden="1">'[50]Depreciation AR'!#REF!</definedName>
    <definedName name="XREF_COLUMN_11" hidden="1">'[50]Depreciation AR'!#REF!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[51]Consolidated!#REF!</definedName>
    <definedName name="XREF_COLUMN_16" hidden="1">#REF!</definedName>
    <definedName name="XREF_COLUMN_18" hidden="1">'[50]Depreciation AR'!#REF!</definedName>
    <definedName name="XREF_COLUMN_19" hidden="1">#REF!</definedName>
    <definedName name="XREF_COLUMN_2" hidden="1">'[50]Depreciation AR'!#REF!</definedName>
    <definedName name="XREF_COLUMN_22" hidden="1">#REF!</definedName>
    <definedName name="XREF_COLUMN_23" hidden="1">#REF!</definedName>
    <definedName name="XREF_COLUMN_24" hidden="1">'[50]Depreciation AR'!#REF!</definedName>
    <definedName name="XREF_COLUMN_25" hidden="1">#REF!</definedName>
    <definedName name="XREF_COLUMN_26" hidden="1">#REF!</definedName>
    <definedName name="XREF_COLUMN_27" hidden="1">#REF!</definedName>
    <definedName name="XREF_COLUMN_3" hidden="1">'[50]Depreciation AR'!#REF!</definedName>
    <definedName name="XREF_COLUMN_4" hidden="1">#REF!</definedName>
    <definedName name="XREF_COLUMN_5" hidden="1">#REF!</definedName>
    <definedName name="XREF_COLUMN_6" hidden="1">[50]Tickmarks!#REF!</definedName>
    <definedName name="XREF_COLUMN_7" hidden="1">[50]Tickmarks!#REF!</definedName>
    <definedName name="XREF_COLUMN_8" hidden="1">'[50]Depreciation AR'!#REF!</definedName>
    <definedName name="XREF_COLUMN_9" hidden="1">'[50]Depreciation AR'!#REF!</definedName>
    <definedName name="XRefActiveRow" hidden="1">#REF!</definedName>
    <definedName name="XRefColumnsCount" hidden="1">28</definedName>
    <definedName name="XRefCopy1" hidden="1">#REF!</definedName>
    <definedName name="XRefCopy10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[50]Tickmarks!#REF!</definedName>
    <definedName name="XRefCopy15" hidden="1">[50]Tickmarks!#REF!</definedName>
    <definedName name="XRefCopy15Row" hidden="1">#REF!</definedName>
    <definedName name="XRefCopy16" hidden="1">#REF!</definedName>
    <definedName name="XRefCopy16Row" hidden="1">#REF!</definedName>
    <definedName name="XRefCopy17" hidden="1">[50]Tickmarks!#REF!</definedName>
    <definedName name="XRefCopy1Row" hidden="1">#REF!</definedName>
    <definedName name="XRefCopy2" hidden="1">#REF!</definedName>
    <definedName name="XRefCopy20Row" hidden="1">#REF!</definedName>
    <definedName name="XRefCopy21Row" hidden="1">#REF!</definedName>
    <definedName name="XRefCopy22Row" hidden="1">#REF!</definedName>
    <definedName name="XRefCopy23" hidden="1">'[50]Depreciation AR'!#REF!</definedName>
    <definedName name="XRefCopy23Row" hidden="1">#REF!</definedName>
    <definedName name="XRefCopy24Row" hidden="1">#REF!</definedName>
    <definedName name="XRefCopy25Row" hidden="1">#REF!</definedName>
    <definedName name="XRefCopy26Row" hidden="1">#REF!</definedName>
    <definedName name="XRefCopy27Row" hidden="1">#REF!</definedName>
    <definedName name="XRefCopy28" hidden="1">'[50]Depreciation AR'!#REF!</definedName>
    <definedName name="XRefCopy28Row" hidden="1">#REF!</definedName>
    <definedName name="XRefCopy29" hidden="1">'[50]Depreciation AR'!#REF!</definedName>
    <definedName name="XRefCopy29Row" hidden="1">#REF!</definedName>
    <definedName name="XRefCopy2Row" hidden="1">#REF!</definedName>
    <definedName name="XRefCopy3" hidden="1">'[50]Depreciation AR'!#REF!</definedName>
    <definedName name="XRefCopy31Row" hidden="1">#REF!</definedName>
    <definedName name="XRefCopy32" hidden="1">'[50]Depreciation AR'!#REF!</definedName>
    <definedName name="XRefCopy32Row" hidden="1">#REF!</definedName>
    <definedName name="XRefCopy33Row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[50]Tickmarks!#REF!</definedName>
    <definedName name="XRefCopy39Row" hidden="1">#REF!</definedName>
    <definedName name="XRefCopy3Row" hidden="1">#REF!</definedName>
    <definedName name="XRefCopy40" hidden="1">[50]Tickmarks!#REF!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[50]Tickmarks!#REF!</definedName>
    <definedName name="XRefCopy43Row" hidden="1">#REF!</definedName>
    <definedName name="XRefCopy44" hidden="1">[50]Tickmarks!#REF!</definedName>
    <definedName name="XRefCopy44Row" hidden="1">#REF!</definedName>
    <definedName name="XRefCopy45" hidden="1">[50]Tickmarks!#REF!</definedName>
    <definedName name="XRefCopy45Row" hidden="1">#REF!</definedName>
    <definedName name="XRefCopy46" hidden="1">[50]Tickmarks!#REF!</definedName>
    <definedName name="XRefCopy46Row" hidden="1">#REF!</definedName>
    <definedName name="XRefCopy47" hidden="1">[50]Tickmarks!#REF!</definedName>
    <definedName name="XRefCopy47Row" hidden="1">#REF!</definedName>
    <definedName name="XRefCopy48" hidden="1">[50]Tickmarks!#REF!</definedName>
    <definedName name="XRefCopy48Row" hidden="1">#REF!</definedName>
    <definedName name="XRefCopy49Row" hidden="1">#REF!</definedName>
    <definedName name="XRefCopy4Row" hidden="1">#REF!</definedName>
    <definedName name="XRefCopy5" hidden="1">'[50]Depreciation AR'!#REF!</definedName>
    <definedName name="XRefCopy50Row" hidden="1">#REF!</definedName>
    <definedName name="XRefCopy51Row" hidden="1">#REF!</definedName>
    <definedName name="XRefCopy52Row" hidden="1">#REF!</definedName>
    <definedName name="XRefCopy53Row" hidden="1">#REF!</definedName>
    <definedName name="XRefCopy54" hidden="1">'[50]Depreciation AR'!#REF!</definedName>
    <definedName name="XRefCopy54Row" hidden="1">#REF!</definedName>
    <definedName name="XRefCopy55" hidden="1">'[50]Depreciation AR'!#REF!</definedName>
    <definedName name="XRefCopy55Row" hidden="1">#REF!</definedName>
    <definedName name="XRefCopy56" hidden="1">'[50]Depreciation AR'!#REF!</definedName>
    <definedName name="XRefCopy56Row" hidden="1">#REF!</definedName>
    <definedName name="XRefCopy59" hidden="1">'[50]Depreciation AR'!#REF!</definedName>
    <definedName name="XRefCopy59Row" hidden="1">#REF!</definedName>
    <definedName name="XRefCopy5Row" hidden="1">#REF!</definedName>
    <definedName name="XRefCopy6" hidden="1">#REF!</definedName>
    <definedName name="XRefCopy60" hidden="1">#REF!</definedName>
    <definedName name="XRefCopy60Row" hidden="1">#REF!</definedName>
    <definedName name="XRefCopy61" hidden="1">#REF!</definedName>
    <definedName name="XRefCopy61Row" hidden="1">#REF!</definedName>
    <definedName name="XRefCopy62" hidden="1">#REF!</definedName>
    <definedName name="XRefCopy62Row" hidden="1">#REF!</definedName>
    <definedName name="XRefCopy63" hidden="1">#REF!</definedName>
    <definedName name="XRefCopy63Row" hidden="1">#REF!</definedName>
    <definedName name="XRefCopy64" hidden="1">#REF!</definedName>
    <definedName name="XRefCopy64Row" hidden="1">#REF!</definedName>
    <definedName name="XRefCopy65" hidden="1">[50]Tickmarks!#REF!</definedName>
    <definedName name="XRefCopy65Row" hidden="1">#REF!</definedName>
    <definedName name="XRefCopy66" hidden="1">[50]Tickmarks!#REF!</definedName>
    <definedName name="XRefCopy66Row" hidden="1">#REF!</definedName>
    <definedName name="XRefCopy67" hidden="1">[50]Tickmarks!#REF!</definedName>
    <definedName name="XRefCopy67Row" hidden="1">#REF!</definedName>
    <definedName name="XRefCopy68" hidden="1">[50]Tickmarks!#REF!</definedName>
    <definedName name="XRefCopy68Row" hidden="1">#REF!</definedName>
    <definedName name="XRefCopy69" hidden="1">[50]Tickmarks!#REF!</definedName>
    <definedName name="XRefCopy69Row" hidden="1">#REF!</definedName>
    <definedName name="XRefCopy6Row" hidden="1">#REF!</definedName>
    <definedName name="XRefCopy7" hidden="1">#REF!</definedName>
    <definedName name="XRefCopy70" hidden="1">#REF!</definedName>
    <definedName name="XRefCopy70Row" hidden="1">#REF!</definedName>
    <definedName name="XRefCopy72" hidden="1">[50]Tickmarks!#REF!</definedName>
    <definedName name="XRefCopy72Row" hidden="1">#REF!</definedName>
    <definedName name="XRefCopy73" hidden="1">[50]Tickmarks!#REF!</definedName>
    <definedName name="XRefCopy73Row" hidden="1">#REF!</definedName>
    <definedName name="XRefCopy74" hidden="1">[50]Tickmarks!#REF!</definedName>
    <definedName name="XRefCopy74Row" hidden="1">#REF!</definedName>
    <definedName name="XRefCopy75" hidden="1">#REF!</definedName>
    <definedName name="XRefCopy75Row" hidden="1">#REF!</definedName>
    <definedName name="XRefCopy76" hidden="1">#REF!</definedName>
    <definedName name="XRefCopy76Row" hidden="1">#REF!</definedName>
    <definedName name="XRefCopy77" hidden="1">[50]Tickmarks!#REF!</definedName>
    <definedName name="XRefCopy77Row" hidden="1">#REF!</definedName>
    <definedName name="XRefCopy78" hidden="1">#REF!</definedName>
    <definedName name="XRefCopy78Row" hidden="1">#REF!</definedName>
    <definedName name="XRefCopy7Row" hidden="1">[40]XREF!#REF!</definedName>
    <definedName name="XRefCopy8" hidden="1">#REF!</definedName>
    <definedName name="XRefCopy80" hidden="1">#REF!</definedName>
    <definedName name="XRefCopy80Row" hidden="1">#REF!</definedName>
    <definedName name="XRefCopy81" hidden="1">[50]Tickmarks!#REF!</definedName>
    <definedName name="XRefCopy81Row" hidden="1">#REF!</definedName>
    <definedName name="XRefCopy82" hidden="1">[50]Tickmarks!#REF!</definedName>
    <definedName name="XRefCopy82Row" hidden="1">#REF!</definedName>
    <definedName name="XRefCopy83" hidden="1">[50]Tickmarks!#REF!</definedName>
    <definedName name="XRefCopy83Row" hidden="1">#REF!</definedName>
    <definedName name="XRefCopy84" hidden="1">[50]Tickmarks!#REF!</definedName>
    <definedName name="XRefCopy84Row" hidden="1">#REF!</definedName>
    <definedName name="XRefCopy85" hidden="1">[50]Tickmarks!#REF!</definedName>
    <definedName name="XRefCopy85Row" hidden="1">#REF!</definedName>
    <definedName name="XRefCopy86" hidden="1">[50]Tickmarks!#REF!</definedName>
    <definedName name="XRefCopy86Row" hidden="1">#REF!</definedName>
    <definedName name="XRefCopy89" hidden="1">[50]Tickmarks!#REF!</definedName>
    <definedName name="XRefCopy89Row" hidden="1">#REF!</definedName>
    <definedName name="XRefCopy8Row" hidden="1">#REF!</definedName>
    <definedName name="XRefCopy9" hidden="1">#REF!</definedName>
    <definedName name="XRefCopy90" hidden="1">#REF!</definedName>
    <definedName name="XRefCopy90Row" hidden="1">#REF!</definedName>
    <definedName name="XRefCopy9Row" hidden="1">#REF!</definedName>
    <definedName name="XRefCopyRangeCount" hidden="1">92</definedName>
    <definedName name="XRefPaste1" hidden="1">#REF!</definedName>
    <definedName name="XRefPaste10" hidden="1">#REF!</definedName>
    <definedName name="XRefPaste10Row" hidden="1">#REF!</definedName>
    <definedName name="XRefPaste11" hidden="1">#REF!</definedName>
    <definedName name="XRefPaste110Row" hidden="1">[40]XREF!#REF!</definedName>
    <definedName name="XRefPaste110Row1" hidden="1">[40]XREF!#REF!</definedName>
    <definedName name="XRefPaste111Row" hidden="1">[40]XREF!#REF!</definedName>
    <definedName name="XRefPaste112Row" hidden="1">[40]XREF!#REF!</definedName>
    <definedName name="XRefPaste113Row" hidden="1">[40]XREF!#REF!</definedName>
    <definedName name="XRefPaste11Row" hidden="1">#REF!</definedName>
    <definedName name="XRefPaste12" hidden="1">[50]Tickmarks!#REF!</definedName>
    <definedName name="XRefPaste120Row" hidden="1">[40]XREF!#REF!</definedName>
    <definedName name="XRefPaste121Row" hidden="1">[40]XREF!#REF!</definedName>
    <definedName name="XRefPaste12Row" hidden="1">#REF!</definedName>
    <definedName name="XRefPaste13" hidden="1">[50]Tickmarks!#REF!</definedName>
    <definedName name="XRefPaste13Row" hidden="1">#REF!</definedName>
    <definedName name="XRefPaste15Row" hidden="1">#REF!</definedName>
    <definedName name="XRefPaste16Row" hidden="1">#REF!</definedName>
    <definedName name="XRefPaste17" hidden="1">'[50]Depreciation AR'!#REF!</definedName>
    <definedName name="XRefPaste17Row" hidden="1">#REF!</definedName>
    <definedName name="XRefPaste18Row" hidden="1">#REF!</definedName>
    <definedName name="XRefPaste19" hidden="1">'[50]Depreciation AR'!#REF!</definedName>
    <definedName name="XRefPaste19Row" hidden="1">#REF!</definedName>
    <definedName name="XRefPaste1Row" hidden="1">#REF!</definedName>
    <definedName name="XRefPaste20Row" hidden="1">#REF!</definedName>
    <definedName name="XRefPaste21" hidden="1">'[50]Depreciation AR'!#REF!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[50]Tickmarks!#REF!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[50]Tickmarks!#REF!</definedName>
    <definedName name="XRefPaste27Row" hidden="1">#REF!</definedName>
    <definedName name="XRefPaste28" hidden="1">'[50]Depreciation AR'!#REF!</definedName>
    <definedName name="XRefPaste28Row" hidden="1">#REF!</definedName>
    <definedName name="XRefPaste29" hidden="1">'[50]Depreciation AR'!#REF!</definedName>
    <definedName name="XRefPaste29Row" hidden="1">#REF!</definedName>
    <definedName name="XRefPaste2Row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[50]Tickmarks!#REF!</definedName>
    <definedName name="XRefPaste33Row" hidden="1">#REF!</definedName>
    <definedName name="XRefPaste34" hidden="1">[50]Tickmarks!#REF!</definedName>
    <definedName name="XRefPaste34Row" hidden="1">#REF!</definedName>
    <definedName name="XRefPaste35" hidden="1">#REF!</definedName>
    <definedName name="XRefPaste35Row" hidden="1">#REF!</definedName>
    <definedName name="XRefPaste36" hidden="1">[50]Tickmarks!#REF!</definedName>
    <definedName name="XRefPaste36Row" hidden="1">#REF!</definedName>
    <definedName name="XRefPaste37" hidden="1">#REF!</definedName>
    <definedName name="XRefPaste37Row" hidden="1">#REF!</definedName>
    <definedName name="XRefPaste38" hidden="1">[50]Tickmarks!#REF!</definedName>
    <definedName name="XRefPaste38Row" hidden="1">#REF!</definedName>
    <definedName name="XRefPaste39" hidden="1">[50]Tickmarks!#REF!</definedName>
    <definedName name="XRefPaste39Row" hidden="1">#REF!</definedName>
    <definedName name="XRefPaste3Row" hidden="1">#REF!</definedName>
    <definedName name="XRefPaste40" hidden="1">[50]Tickmarks!#REF!</definedName>
    <definedName name="XRefPaste40Row" hidden="1">#REF!</definedName>
    <definedName name="XRefPaste41" hidden="1">[50]Tickmarks!#REF!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'[50]Depreciation AR'!#REF!</definedName>
    <definedName name="XRefPaste44Row" hidden="1">#REF!</definedName>
    <definedName name="XRefPaste45" hidden="1">#REF!</definedName>
    <definedName name="XRefPaste45Row" hidden="1">#REF!</definedName>
    <definedName name="XRefPaste47" hidden="1">#REF!</definedName>
    <definedName name="XRefPaste47Row" hidden="1">#REF!</definedName>
    <definedName name="XRefPaste4Row" hidden="1">#REF!</definedName>
    <definedName name="XRefPaste5" hidden="1">#REF!</definedName>
    <definedName name="XRefPaste50" hidden="1">#REF!</definedName>
    <definedName name="XRefPaste50Row" hidden="1">#REF!</definedName>
    <definedName name="XRefPaste51" hidden="1">[50]Tickmarks!#REF!</definedName>
    <definedName name="XRefPaste51Row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51</definedName>
    <definedName name="xxxx" localSheetId="0" hidden="1">[20]FitOutConfCentre!#REF!</definedName>
    <definedName name="xxxx" hidden="1">[20]FitOutConfCentre!#REF!</definedName>
    <definedName name="xxxxxxx" localSheetId="0" hidden="1">{#N/A,#N/A,FALSE,"MARCH"}</definedName>
    <definedName name="xxxxxxx" localSheetId="4" hidden="1">{#N/A,#N/A,FALSE,"MARCH"}</definedName>
    <definedName name="xxxxxxx" hidden="1">{#N/A,#N/A,FALSE,"MARCH"}</definedName>
    <definedName name="xzccvxzbzb" hidden="1">#REF!</definedName>
    <definedName name="ye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h" hidden="1">#REF!</definedName>
    <definedName name="yhrsh" localSheetId="0" hidden="1">{#N/A,#N/A,TRUE,"Cover";#N/A,#N/A,TRUE,"Conts";#N/A,#N/A,TRUE,"VOS";#N/A,#N/A,TRUE,"Warrington";#N/A,#N/A,TRUE,"Widnes"}</definedName>
    <definedName name="yhrsh" localSheetId="4" hidden="1">{#N/A,#N/A,TRUE,"Cover";#N/A,#N/A,TRUE,"Conts";#N/A,#N/A,TRUE,"VOS";#N/A,#N/A,TRUE,"Warrington";#N/A,#N/A,TRUE,"Widnes"}</definedName>
    <definedName name="yhrsh" hidden="1">{#N/A,#N/A,TRUE,"Cover";#N/A,#N/A,TRUE,"Conts";#N/A,#N/A,TRUE,"VOS";#N/A,#N/A,TRUE,"Warrington";#N/A,#N/A,TRUE,"Widnes"}</definedName>
    <definedName name="ykhljkdggzsf" localSheetId="0" hidden="1">{#N/A,#N/A,TRUE,"Cover";#N/A,#N/A,TRUE,"Conts";#N/A,#N/A,TRUE,"VOS";#N/A,#N/A,TRUE,"Warrington";#N/A,#N/A,TRUE,"Widnes"}</definedName>
    <definedName name="ykhljkdggzsf" localSheetId="4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localSheetId="0" hidden="1">{#N/A,#N/A,TRUE,"Cover";#N/A,#N/A,TRUE,"Conts";#N/A,#N/A,TRUE,"VOS";#N/A,#N/A,TRUE,"Warrington";#N/A,#N/A,TRUE,"Widnes"}</definedName>
    <definedName name="ykkllylulf" localSheetId="4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KYU" hidden="1">#REF!</definedName>
    <definedName name="ynkim" localSheetId="4" hidden="1">{#N/A,#N/A,TRUE,"Basic";#N/A,#N/A,TRUE,"EXT-TABLE";#N/A,#N/A,TRUE,"STEEL";#N/A,#N/A,TRUE,"INT-Table";#N/A,#N/A,TRUE,"STEEL";#N/A,#N/A,TRUE,"Door"}</definedName>
    <definedName name="ynkim" hidden="1">{#N/A,#N/A,TRUE,"Basic";#N/A,#N/A,TRUE,"EXT-TABLE";#N/A,#N/A,TRUE,"STEEL";#N/A,#N/A,TRUE,"INT-Table";#N/A,#N/A,TRUE,"STEEL";#N/A,#N/A,TRUE,"Door"}</definedName>
    <definedName name="yretyery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etyery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etyery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teyyew" localSheetId="0" hidden="1">{#N/A,#N/A,FALSE,"골재소요량";#N/A,#N/A,FALSE,"골재소요량"}</definedName>
    <definedName name="yrteyyew" localSheetId="4" hidden="1">{#N/A,#N/A,FALSE,"골재소요량";#N/A,#N/A,FALSE,"골재소요량"}</definedName>
    <definedName name="yrteyyew" hidden="1">{#N/A,#N/A,FALSE,"골재소요량";#N/A,#N/A,FALSE,"골재소요량"}</definedName>
    <definedName name="yrtyerye" localSheetId="0" hidden="1">{#N/A,#N/A,FALSE,"전력간선"}</definedName>
    <definedName name="yrtyerye" localSheetId="4" hidden="1">{#N/A,#N/A,FALSE,"전력간선"}</definedName>
    <definedName name="yrtyerye" hidden="1">{#N/A,#N/A,FALSE,"전력간선"}</definedName>
    <definedName name="yrtyet" localSheetId="0" hidden="1">{#N/A,#N/A,TRUE,"Cover";#N/A,#N/A,TRUE,"Conts";#N/A,#N/A,TRUE,"VOS";#N/A,#N/A,TRUE,"Warrington";#N/A,#N/A,TRUE,"Widnes"}</definedName>
    <definedName name="yrtyet" localSheetId="4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localSheetId="0" hidden="1">{#N/A,#N/A,TRUE,"Cover";#N/A,#N/A,TRUE,"Conts";#N/A,#N/A,TRUE,"VOS";#N/A,#N/A,TRUE,"Warrington";#N/A,#N/A,TRUE,"Widnes"}</definedName>
    <definedName name="yry" localSheetId="4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ry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r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r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t" localSheetId="4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localSheetId="0" hidden="1">{#N/A,#N/A,TRUE,"Cover";#N/A,#N/A,TRUE,"Conts";#N/A,#N/A,TRUE,"VOS";#N/A,#N/A,TRUE,"Warrington";#N/A,#N/A,TRUE,"Widnes"}</definedName>
    <definedName name="ytjtyjre" localSheetId="4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localSheetId="0" hidden="1">{"'Break down'!$A$4"}</definedName>
    <definedName name="ytr" localSheetId="4" hidden="1">{"'Break down'!$A$4"}</definedName>
    <definedName name="ytr" hidden="1">{"'Break down'!$A$4"}</definedName>
    <definedName name="ytuloioio" localSheetId="0" hidden="1">{#N/A,#N/A,TRUE,"Cover";#N/A,#N/A,TRUE,"Conts";#N/A,#N/A,TRUE,"VOS";#N/A,#N/A,TRUE,"Warrington";#N/A,#N/A,TRUE,"Widnes"}</definedName>
    <definedName name="ytuloioio" localSheetId="4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twetwt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twetwt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twetwt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ui" localSheetId="4" hidden="1">{"'Break down'!$A$4"}</definedName>
    <definedName name="yui" hidden="1">{"'Break down'!$A$4"}</definedName>
    <definedName name="yup" localSheetId="4" hidden="1">{"'Break down'!$A$4"}</definedName>
    <definedName name="yup" hidden="1">{"'Break down'!$A$4"}</definedName>
    <definedName name="yuti7i78o" localSheetId="0" hidden="1">{#N/A,#N/A,TRUE,"Cover";#N/A,#N/A,TRUE,"Conts";#N/A,#N/A,TRUE,"VOS";#N/A,#N/A,TRUE,"Warrington";#N/A,#N/A,TRUE,"Widnes"}</definedName>
    <definedName name="yuti7i78o" localSheetId="4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" localSheetId="0" hidden="1">{#N/A,#N/A,FALSE,"963YR";#N/A,#N/A,FALSE,"mkt mix";#N/A,#N/A,FALSE,"sect 5";#N/A,#N/A,FALSE,"sect 6";#N/A,#N/A,FALSE,"csh";#N/A,#N/A,FALSE,"capx";#N/A,#N/A,FALSE,"bal sheet"}</definedName>
    <definedName name="yy" localSheetId="4" hidden="1">{#N/A,#N/A,FALSE,"963YR";#N/A,#N/A,FALSE,"mkt mix";#N/A,#N/A,FALSE,"sect 5";#N/A,#N/A,FALSE,"sect 6";#N/A,#N/A,FALSE,"csh";#N/A,#N/A,FALSE,"capx";#N/A,#N/A,FALSE,"bal sheet"}</definedName>
    <definedName name="yy" hidden="1">{#N/A,#N/A,FALSE,"963YR";#N/A,#N/A,FALSE,"mkt mix";#N/A,#N/A,FALSE,"sect 5";#N/A,#N/A,FALSE,"sect 6";#N/A,#N/A,FALSE,"csh";#N/A,#N/A,FALSE,"capx";#N/A,#N/A,FALSE,"bal sheet"}</definedName>
    <definedName name="yyy" localSheetId="0" hidden="1">{#N/A,#N/A,TRUE,"Cover";#N/A,#N/A,TRUE,"Conts";#N/A,#N/A,TRUE,"VOS";#N/A,#N/A,TRUE,"Warrington";#N/A,#N/A,TRUE,"Widnes"}</definedName>
    <definedName name="yyy" localSheetId="4" hidden="1">{#N/A,#N/A,TRUE,"Cover";#N/A,#N/A,TRUE,"Conts";#N/A,#N/A,TRUE,"VOS";#N/A,#N/A,TRUE,"Warrington";#N/A,#N/A,TRUE,"Widnes"}</definedName>
    <definedName name="yyy" hidden="1">{#N/A,#N/A,TRUE,"Cover";#N/A,#N/A,TRUE,"Conts";#N/A,#N/A,TRUE,"VOS";#N/A,#N/A,TRUE,"Warrington";#N/A,#N/A,TRUE,"Widnes"}</definedName>
    <definedName name="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C509CAE_4B28_497F_9463_E056D87AE422_.wvu.Rows" hidden="1">#REF!</definedName>
    <definedName name="Z_0E5612F1_1C5C_4147_BE42_908BDE0B1405_.wvu.FilterData" hidden="1">#REF!</definedName>
    <definedName name="Z_0E5612F1_1C5C_4147_BE42_908BDE0B1405_.wvu.PrintTitles" hidden="1">#REF!</definedName>
    <definedName name="Z_5A4CDE39_BC84_48C0_8208_6970E7A71896_.wvu.Cols" hidden="1">'[52]GM &amp; TA'!$F$1:$F$65536,'[52]GM &amp; TA'!$G$1:$G$65536,'[52]GM &amp; TA'!$I$1:$T$65536</definedName>
    <definedName name="Z_64FBE21F_D610_4122_B662_C1CA556F0E6B_.wvu.Rows" hidden="1">[53]Macro!$A$9:$IV$47,[53]Macro!$A$49:$IV$49</definedName>
    <definedName name="Z_821080B5_A53F_46D5_A7A8_C550E9A6DB8E_.wvu.Rows" hidden="1">#REF!</definedName>
    <definedName name="Z_893D3CDD_E6EC_4FBE_9F4B_7C063AADDAA3_.wvu.FilterData" hidden="1">#REF!</definedName>
    <definedName name="Z_893D3CDD_E6EC_4FBE_9F4B_7C063AADDAA3_.wvu.PrintTitles" hidden="1">#REF!</definedName>
    <definedName name="Z_893D3CDD_E6EC_4FBE_9F4B_7C063AADDAA3_.wvu.Rows" hidden="1">#REF!</definedName>
    <definedName name="Z_89FC4C3A_6586_42BA_B0E6_F0959042E6A0_.wvu.Rows" hidden="1">#REF!</definedName>
    <definedName name="Z_8FCC9949_BB10_48DD_835F_9D6E68B3AE12_.wvu.PrintTitles" hidden="1">#REF!</definedName>
    <definedName name="Z_8FCC9949_BB10_48DD_835F_9D6E68B3AE12_.wvu.Rows" hidden="1">#REF!,#REF!</definedName>
    <definedName name="Z_911FCEE4_2CBF_4A90_9E55_ED72CBEECF9A_.wvu.FilterData" hidden="1">#REF!</definedName>
    <definedName name="Z_C4987C22_A4BC_4088_8093_02A2E532FBED_.wvu.FilterData" hidden="1">#REF!</definedName>
    <definedName name="Z_C4987C22_A4BC_4088_8093_02A2E532FBED_.wvu.PrintTitles" hidden="1">#REF!</definedName>
    <definedName name="Z_E61184E6_4A82_48AD_BD46_AD03682B9E61_.wvu.Rows" hidden="1">#REF!</definedName>
    <definedName name="Z_F8A287BF_980C_4986_B08C_54EAB9AA17CB_.wvu.FilterData" hidden="1">#REF!</definedName>
    <definedName name="Z_F8A287BF_980C_4986_B08C_54EAB9AA17CB_.wvu.PrintTitles" hidden="1">#REF!</definedName>
    <definedName name="za" hidden="1">[26]BID!$A$1:$A$4</definedName>
    <definedName name="zaed" localSheetId="0" hidden="1">{#N/A,#N/A,TRUE,"Cover";#N/A,#N/A,TRUE,"Conts";#N/A,#N/A,TRUE,"VOS";#N/A,#N/A,TRUE,"Warrington";#N/A,#N/A,TRUE,"Widnes"}</definedName>
    <definedName name="zaed" localSheetId="4" hidden="1">{#N/A,#N/A,TRUE,"Cover";#N/A,#N/A,TRUE,"Conts";#N/A,#N/A,TRUE,"VOS";#N/A,#N/A,TRUE,"Warrington";#N/A,#N/A,TRUE,"Widnes"}</definedName>
    <definedName name="zaed" hidden="1">{#N/A,#N/A,TRUE,"Cover";#N/A,#N/A,TRUE,"Conts";#N/A,#N/A,TRUE,"VOS";#N/A,#N/A,TRUE,"Warrington";#N/A,#N/A,TRUE,"Widnes"}</definedName>
    <definedName name="ZBDZBDFB" localSheetId="0" hidden="1">{#N/A,#N/A,TRUE,"Cover";#N/A,#N/A,TRUE,"Conts";#N/A,#N/A,TRUE,"VOS";#N/A,#N/A,TRUE,"Warrington";#N/A,#N/A,TRUE,"Widnes"}</definedName>
    <definedName name="ZBDZBDFB" localSheetId="4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Dfzsszfgasf" hidden="1">#REF!</definedName>
    <definedName name="zero" localSheetId="0" hidden="1">{"Output%",#N/A,FALSE,"Output"}</definedName>
    <definedName name="zero" localSheetId="4" hidden="1">{"Output%",#N/A,FALSE,"Output"}</definedName>
    <definedName name="zero" hidden="1">{"Output%",#N/A,FALSE,"Output"}</definedName>
    <definedName name="zfszgf" hidden="1">#REF!</definedName>
    <definedName name="Zip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sddfgbdgf" hidden="1">#REF!</definedName>
    <definedName name="zse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dvzdv" localSheetId="4" hidden="1">{#N/A,#N/A,TRUE,"Cover";#N/A,#N/A,TRUE,"Conts";#N/A,#N/A,TRUE,"VOS";#N/A,#N/A,TRUE,"Warrington";#N/A,#N/A,TRUE,"Widnes"}</definedName>
    <definedName name="zxdvzdv" hidden="1">{#N/A,#N/A,TRUE,"Cover";#N/A,#N/A,TRUE,"Conts";#N/A,#N/A,TRUE,"VOS";#N/A,#N/A,TRUE,"Warrington";#N/A,#N/A,TRUE,"Widnes"}</definedName>
    <definedName name="zxgsdfg" localSheetId="4" hidden="1">{"'Bill No. 7'!$A$1:$G$32"}</definedName>
    <definedName name="zxgsdfg" hidden="1">{"'Bill No. 7'!$A$1:$G$32"}</definedName>
    <definedName name="zxx" hidden="1">[20]FitOutConfCentre!#REF!</definedName>
    <definedName name="ZYZ" hidden="1">[21]FitOutConfCentre!#REF!</definedName>
    <definedName name="zzz" localSheetId="0" hidden="1">{#N/A,#N/A,TRUE,"Cover";#N/A,#N/A,TRUE,"Conts";#N/A,#N/A,TRUE,"VOS";#N/A,#N/A,TRUE,"Warrington";#N/A,#N/A,TRUE,"Widnes"}</definedName>
    <definedName name="zzz" localSheetId="4" hidden="1">{#N/A,#N/A,TRUE,"Cover";#N/A,#N/A,TRUE,"Conts";#N/A,#N/A,TRUE,"VOS";#N/A,#N/A,TRUE,"Warrington";#N/A,#N/A,TRUE,"Widnes"}</definedName>
    <definedName name="zzz" hidden="1">{#N/A,#N/A,TRUE,"Cover";#N/A,#N/A,TRUE,"Conts";#N/A,#N/A,TRUE,"VOS";#N/A,#N/A,TRUE,"Warrington";#N/A,#N/A,TRUE,"Widnes"}</definedName>
    <definedName name="ZZZZZZZZZZZZZZ" hidden="1">#REF!</definedName>
    <definedName name="ㄱ미" localSheetId="4" hidden="1">{#N/A,#N/A,TRUE,"Basic";#N/A,#N/A,TRUE,"EXT-TABLE";#N/A,#N/A,TRUE,"STEEL";#N/A,#N/A,TRUE,"INT-Table";#N/A,#N/A,TRUE,"STEEL";#N/A,#N/A,TRUE,"Door"}</definedName>
    <definedName name="ㄱ미" hidden="1">{#N/A,#N/A,TRUE,"Basic";#N/A,#N/A,TRUE,"EXT-TABLE";#N/A,#N/A,TRUE,"STEEL";#N/A,#N/A,TRUE,"INT-Table";#N/A,#N/A,TRUE,"STEEL";#N/A,#N/A,TRUE,"Door"}</definedName>
    <definedName name="ㄱㅈㅎ" hidden="1">[26]BID!$A$1:$A$1714</definedName>
    <definedName name="가설계획" localSheetId="0" hidden="1">{#N/A,#N/A,FALSE,"갑지";#N/A,#N/A,FALSE,"개요";#N/A,#N/A,FALSE,"비목별";#N/A,#N/A,FALSE,"건물별";#N/A,#N/A,FALSE,"기구표";#N/A,#N/A,FALSE,"직원투입"}</definedName>
    <definedName name="가설계획" localSheetId="4" hidden="1">{#N/A,#N/A,FALSE,"갑지";#N/A,#N/A,FALSE,"개요";#N/A,#N/A,FALSE,"비목별";#N/A,#N/A,FALSE,"건물별";#N/A,#N/A,FALSE,"기구표";#N/A,#N/A,FALSE,"직원투입"}</definedName>
    <definedName name="가설계획" hidden="1">{#N/A,#N/A,FALSE,"갑지";#N/A,#N/A,FALSE,"개요";#N/A,#N/A,FALSE,"비목별";#N/A,#N/A,FALSE,"건물별";#N/A,#N/A,FALSE,"기구표";#N/A,#N/A,FALSE,"직원투입"}</definedName>
    <definedName name="간접비" localSheetId="0" hidden="1">{#N/A,#N/A,FALSE,"갑지";#N/A,#N/A,FALSE,"개요";#N/A,#N/A,FALSE,"비목별";#N/A,#N/A,FALSE,"건물별";#N/A,#N/A,FALSE,"기구표";#N/A,#N/A,FALSE,"직원투입"}</definedName>
    <definedName name="간접비" localSheetId="4" hidden="1">{#N/A,#N/A,FALSE,"갑지";#N/A,#N/A,FALSE,"개요";#N/A,#N/A,FALSE,"비목별";#N/A,#N/A,FALSE,"건물별";#N/A,#N/A,FALSE,"기구표";#N/A,#N/A,FALSE,"직원투입"}</definedName>
    <definedName name="간접비" hidden="1">{#N/A,#N/A,FALSE,"갑지";#N/A,#N/A,FALSE,"개요";#N/A,#N/A,FALSE,"비목별";#N/A,#N/A,FALSE,"건물별";#N/A,#N/A,FALSE,"기구표";#N/A,#N/A,FALSE,"직원투입"}</definedName>
    <definedName name="간접비1" localSheetId="0" hidden="1">{#N/A,#N/A,FALSE,"갑지";#N/A,#N/A,FALSE,"개요";#N/A,#N/A,FALSE,"비목별";#N/A,#N/A,FALSE,"건물별";#N/A,#N/A,FALSE,"기구표";#N/A,#N/A,FALSE,"직원투입"}</definedName>
    <definedName name="간접비1" localSheetId="4" hidden="1">{#N/A,#N/A,FALSE,"갑지";#N/A,#N/A,FALSE,"개요";#N/A,#N/A,FALSE,"비목별";#N/A,#N/A,FALSE,"건물별";#N/A,#N/A,FALSE,"기구표";#N/A,#N/A,FALSE,"직원투입"}</definedName>
    <definedName name="간접비1" hidden="1">{#N/A,#N/A,FALSE,"갑지";#N/A,#N/A,FALSE,"개요";#N/A,#N/A,FALSE,"비목별";#N/A,#N/A,FALSE,"건물별";#N/A,#N/A,FALSE,"기구표";#N/A,#N/A,FALSE,"직원투입"}</definedName>
    <definedName name="감" localSheetId="4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감리상주" localSheetId="0" hidden="1">{#N/A,#N/A,FALSE,"지침";#N/A,#N/A,FALSE,"환경분석";#N/A,#N/A,FALSE,"Sheet16"}</definedName>
    <definedName name="감리상주" localSheetId="4" hidden="1">{#N/A,#N/A,FALSE,"지침";#N/A,#N/A,FALSE,"환경분석";#N/A,#N/A,FALSE,"Sheet16"}</definedName>
    <definedName name="감리상주" hidden="1">{#N/A,#N/A,FALSE,"지침";#N/A,#N/A,FALSE,"환경분석";#N/A,#N/A,FALSE,"Sheet16"}</definedName>
    <definedName name="강관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관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건축팀별" localSheetId="0" hidden="1">{#N/A,#N/A,FALSE,"지침";#N/A,#N/A,FALSE,"환경분석";#N/A,#N/A,FALSE,"Sheet16"}</definedName>
    <definedName name="건축팀별" localSheetId="4" hidden="1">{#N/A,#N/A,FALSE,"지침";#N/A,#N/A,FALSE,"환경분석";#N/A,#N/A,FALSE,"Sheet16"}</definedName>
    <definedName name="건축팀별" hidden="1">{#N/A,#N/A,FALSE,"지침";#N/A,#N/A,FALSE,"환경분석";#N/A,#N/A,FALSE,"Sheet16"}</definedName>
    <definedName name="겉표지" localSheetId="4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견적" localSheetId="4" hidden="1">{#N/A,#N/A,FALSE,"CCTV"}</definedName>
    <definedName name="견적" hidden="1">{#N/A,#N/A,FALSE,"CCTV"}</definedName>
    <definedName name="견적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SHEET" localSheetId="4" hidden="1">{#N/A,#N/A,FALSE,"CCTV"}</definedName>
    <definedName name="견적SHEET" hidden="1">{#N/A,#N/A,FALSE,"CCTV"}</definedName>
    <definedName name="견적조건" hidden="1">'[54]steel total'!#REF!</definedName>
    <definedName name="견적품의서" localSheetId="4" hidden="1">{"'장비'!$A$3:$M$12"}</definedName>
    <definedName name="견적품의서" hidden="1">{"'장비'!$A$3:$M$12"}</definedName>
    <definedName name="계수" localSheetId="0" hidden="1">{#N/A,#N/A,FALSE,"지침";#N/A,#N/A,FALSE,"환경분석";#N/A,#N/A,FALSE,"Sheet16"}</definedName>
    <definedName name="계수" localSheetId="4" hidden="1">{#N/A,#N/A,FALSE,"지침";#N/A,#N/A,FALSE,"환경분석";#N/A,#N/A,FALSE,"Sheet16"}</definedName>
    <definedName name="계수" hidden="1">{#N/A,#N/A,FALSE,"지침";#N/A,#N/A,FALSE,"환경분석";#N/A,#N/A,FALSE,"Sheet16"}</definedName>
    <definedName name="계수자료" localSheetId="0" hidden="1">{#N/A,#N/A,FALSE,"지침";#N/A,#N/A,FALSE,"환경분석";#N/A,#N/A,FALSE,"Sheet16"}</definedName>
    <definedName name="계수자료" localSheetId="4" hidden="1">{#N/A,#N/A,FALSE,"지침";#N/A,#N/A,FALSE,"환경분석";#N/A,#N/A,FALSE,"Sheet16"}</definedName>
    <definedName name="계수자료" hidden="1">{#N/A,#N/A,FALSE,"지침";#N/A,#N/A,FALSE,"환경분석";#N/A,#N/A,FALSE,"Sheet16"}</definedName>
    <definedName name="계측기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골재" localSheetId="0" hidden="1">{#N/A,#N/A,FALSE,"골재소요량";#N/A,#N/A,FALSE,"골재소요량"}</definedName>
    <definedName name="골재" localSheetId="4" hidden="1">{#N/A,#N/A,FALSE,"골재소요량";#N/A,#N/A,FALSE,"골재소요량"}</definedName>
    <definedName name="골재" hidden="1">{#N/A,#N/A,FALSE,"골재소요량";#N/A,#N/A,FALSE,"골재소요량"}</definedName>
    <definedName name="골조" localSheetId="0" hidden="1">{#N/A,#N/A,FALSE,"물량산출"}</definedName>
    <definedName name="골조" localSheetId="4" hidden="1">{#N/A,#N/A,FALSE,"물량산출"}</definedName>
    <definedName name="골조" hidden="1">{#N/A,#N/A,FALSE,"물량산출"}</definedName>
    <definedName name="공공도서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정" localSheetId="0" hidden="1">{#N/A,#N/A,FALSE,"물량산출"}</definedName>
    <definedName name="공정" localSheetId="4" hidden="1">{#N/A,#N/A,FALSE,"물량산출"}</definedName>
    <definedName name="공정" hidden="1">{#N/A,#N/A,FALSE,"물량산출"}</definedName>
    <definedName name="공증비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공증비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공증비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관리비2" localSheetId="0" hidden="1">{#N/A,#N/A,FALSE,"갑지";#N/A,#N/A,FALSE,"개요";#N/A,#N/A,FALSE,"비목별";#N/A,#N/A,FALSE,"건물별";#N/A,#N/A,FALSE,"기구표";#N/A,#N/A,FALSE,"직원투입"}</definedName>
    <definedName name="관리비2" localSheetId="4" hidden="1">{#N/A,#N/A,FALSE,"갑지";#N/A,#N/A,FALSE,"개요";#N/A,#N/A,FALSE,"비목별";#N/A,#N/A,FALSE,"건물별";#N/A,#N/A,FALSE,"기구표";#N/A,#N/A,FALSE,"직원투입"}</definedName>
    <definedName name="관리비2" hidden="1">{#N/A,#N/A,FALSE,"갑지";#N/A,#N/A,FALSE,"개요";#N/A,#N/A,FALSE,"비목별";#N/A,#N/A,FALSE,"건물별";#N/A,#N/A,FALSE,"기구표";#N/A,#N/A,FALSE,"직원투입"}</definedName>
    <definedName name="광" localSheetId="0" hidden="1">{#N/A,#N/A,FALSE,"물량산출"}</definedName>
    <definedName name="광" localSheetId="4" hidden="1">{#N/A,#N/A,FALSE,"물량산출"}</definedName>
    <definedName name="광" hidden="1">{#N/A,#N/A,FALSE,"물량산출"}</definedName>
    <definedName name="광덕기업" localSheetId="0" hidden="1">{#N/A,#N/A,FALSE,"물량산출"}</definedName>
    <definedName name="광덕기업" localSheetId="4" hidden="1">{#N/A,#N/A,FALSE,"물량산출"}</definedName>
    <definedName name="광덕기업" hidden="1">{#N/A,#N/A,FALSE,"물량산출"}</definedName>
    <definedName name="교굑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육" localSheetId="0" hidden="1">{#N/A,#N/A,FALSE,"전력간선"}</definedName>
    <definedName name="교육" localSheetId="4" hidden="1">{#N/A,#N/A,FALSE,"전력간선"}</definedName>
    <definedName name="교육" hidden="1">{#N/A,#N/A,FALSE,"전력간선"}</definedName>
    <definedName name="국민2002.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2002.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2002.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금강" localSheetId="0" hidden="1">{#N/A,#N/A,FALSE,"물량산출"}</definedName>
    <definedName name="금강" localSheetId="4" hidden="1">{#N/A,#N/A,FALSE,"물량산출"}</definedName>
    <definedName name="금강" hidden="1">{#N/A,#N/A,FALSE,"물량산출"}</definedName>
    <definedName name="금강고려" localSheetId="0" hidden="1">{#N/A,#N/A,FALSE,"물량산출"}</definedName>
    <definedName name="금강고려" localSheetId="4" hidden="1">{#N/A,#N/A,FALSE,"물량산출"}</definedName>
    <definedName name="금강고려" hidden="1">{#N/A,#N/A,FALSE,"물량산출"}</definedName>
    <definedName name="금액대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성투입" localSheetId="0" hidden="1">{#N/A,#N/A,FALSE,"지침";#N/A,#N/A,FALSE,"환경분석";#N/A,#N/A,FALSE,"Sheet16"}</definedName>
    <definedName name="기성투입" localSheetId="4" hidden="1">{#N/A,#N/A,FALSE,"지침";#N/A,#N/A,FALSE,"환경분석";#N/A,#N/A,FALSE,"Sheet16"}</definedName>
    <definedName name="기성투입" hidden="1">{#N/A,#N/A,FALSE,"지침";#N/A,#N/A,FALSE,"환경분석";#N/A,#N/A,FALSE,"Sheet16"}</definedName>
    <definedName name="기존도로상태" localSheetId="0" hidden="1">{#N/A,#N/A,FALSE,"혼합골재"}</definedName>
    <definedName name="기존도로상태" localSheetId="4" hidden="1">{#N/A,#N/A,FALSE,"혼합골재"}</definedName>
    <definedName name="기존도로상태" hidden="1">{#N/A,#N/A,FALSE,"혼합골재"}</definedName>
    <definedName name="김" localSheetId="4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1" localSheetId="4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localSheetId="4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인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김인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김인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ㄴㄱㄹ" hidden="1">[26]BID!$A$1:$A$734</definedName>
    <definedName name="ㄴㄴ" localSheetId="0" hidden="1">{#N/A,#N/A,FALSE,"물량산출"}</definedName>
    <definedName name="ㄴㄴ" localSheetId="4" hidden="1">{#N/A,#N/A,FALSE,"물량산출"}</definedName>
    <definedName name="ㄴㄴ" hidden="1">{#N/A,#N/A,FALSE,"물량산출"}</definedName>
    <definedName name="ㄴㅁ" hidden="1">[26]BID!$A$1:$A$4</definedName>
    <definedName name="ㄴㅇ" localSheetId="0" hidden="1">{#N/A,#N/A,FALSE,"물량산출"}</definedName>
    <definedName name="ㄴㅇ" localSheetId="4" hidden="1">{#N/A,#N/A,FALSE,"물량산출"}</definedName>
    <definedName name="ㄴㅇ" hidden="1">{#N/A,#N/A,FALSE,"물량산출"}</definedName>
    <definedName name="내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고가" localSheetId="0" hidden="1">{#N/A,#N/A,FALSE,"물량산출"}</definedName>
    <definedName name="내고가" localSheetId="4" hidden="1">{#N/A,#N/A,FALSE,"물량산출"}</definedName>
    <definedName name="내고가" hidden="1">{#N/A,#N/A,FALSE,"물량산출"}</definedName>
    <definedName name="내역서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ㄳ" localSheetId="4" hidden="1">{"'장비'!$A$3:$M$12"}</definedName>
    <definedName name="ㄷㄳ" hidden="1">{"'장비'!$A$3:$M$12"}</definedName>
    <definedName name="ㄷㄷㄷㄷ" localSheetId="4" hidden="1">{"'장비'!$A$3:$M$12"}</definedName>
    <definedName name="ㄷㄷㄷㄷ" hidden="1">{"'장비'!$A$3:$M$12"}</definedName>
    <definedName name="ㄷㅈㅂㄷ" localSheetId="4" hidden="1">{"'장비'!$A$3:$M$12"}</definedName>
    <definedName name="ㄷㅈㅂㄷ" hidden="1">{"'장비'!$A$3:$M$12"}</definedName>
    <definedName name="다기2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기2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기2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른" localSheetId="0" hidden="1">{#N/A,#N/A,FALSE,"QG1 분양률 리스크 평가";#N/A,#N/A,FALSE,"QG1 주요 추가 리스크 평가";#N/A,#N/A,FALSE,"분양률";#N/A,#N/A,FALSE,"Back-up";#N/A,#N/A,FALSE,"QG1 전략과 종합"}</definedName>
    <definedName name="다른" localSheetId="4" hidden="1">{#N/A,#N/A,FALSE,"QG1 분양률 리스크 평가";#N/A,#N/A,FALSE,"QG1 주요 추가 리스크 평가";#N/A,#N/A,FALSE,"분양률";#N/A,#N/A,FALSE,"Back-up";#N/A,#N/A,FALSE,"QG1 전략과 종합"}</definedName>
    <definedName name="다른" hidden="1">{#N/A,#N/A,FALSE,"QG1 분양률 리스크 평가";#N/A,#N/A,FALSE,"QG1 주요 추가 리스크 평가";#N/A,#N/A,FALSE,"분양률";#N/A,#N/A,FALSE,"Back-up";#N/A,#N/A,FALSE,"QG1 전략과 종합"}</definedName>
    <definedName name="다시" localSheetId="0" hidden="1">{#N/A,#N/A,FALSE,"전력간선"}</definedName>
    <definedName name="다시" localSheetId="4" hidden="1">{#N/A,#N/A,FALSE,"전력간선"}</definedName>
    <definedName name="다시" hidden="1">{#N/A,#N/A,FALSE,"전력간선"}</definedName>
    <definedName name="다음" localSheetId="0" hidden="1">{#N/A,#N/A,FALSE,"갑지";#N/A,#N/A,FALSE,"개요";#N/A,#N/A,FALSE,"비목별";#N/A,#N/A,FALSE,"건물별";#N/A,#N/A,FALSE,"기구표";#N/A,#N/A,FALSE,"직원투입"}</definedName>
    <definedName name="다음" localSheetId="4" hidden="1">{#N/A,#N/A,FALSE,"갑지";#N/A,#N/A,FALSE,"개요";#N/A,#N/A,FALSE,"비목별";#N/A,#N/A,FALSE,"건물별";#N/A,#N/A,FALSE,"기구표";#N/A,#N/A,FALSE,"직원투입"}</definedName>
    <definedName name="다음" hidden="1">{#N/A,#N/A,FALSE,"갑지";#N/A,#N/A,FALSE,"개요";#N/A,#N/A,FALSE,"비목별";#N/A,#N/A,FALSE,"건물별";#N/A,#N/A,FALSE,"기구표";#N/A,#N/A,FALSE,"직원투입"}</definedName>
    <definedName name="당초계획" hidden="1">#REF!</definedName>
    <definedName name="대구공항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로" localSheetId="0" hidden="1">{#N/A,#N/A,FALSE,"2~8번"}</definedName>
    <definedName name="도로" localSheetId="4" hidden="1">{#N/A,#N/A,FALSE,"2~8번"}</definedName>
    <definedName name="도로" hidden="1">{#N/A,#N/A,FALSE,"2~8번"}</definedName>
    <definedName name="동관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동관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동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ㄹㄴㅇㄹㄴㅇㄹㄴㄱㄴㅇ" localSheetId="0" hidden="1">{#N/A,#N/A,FALSE,"지침";#N/A,#N/A,FALSE,"환경분석";#N/A,#N/A,FALSE,"Sheet16"}</definedName>
    <definedName name="ㄹㄴㅇㄹㄴㅇㄹㄴㄱㄴㅇ" localSheetId="4" hidden="1">{#N/A,#N/A,FALSE,"지침";#N/A,#N/A,FALSE,"환경분석";#N/A,#N/A,FALSE,"Sheet16"}</definedName>
    <definedName name="ㄹㄴㅇㄹㄴㅇㄹㄴㄱㄴㅇ" hidden="1">{#N/A,#N/A,FALSE,"지침";#N/A,#N/A,FALSE,"환경분석";#N/A,#N/A,FALSE,"Sheet16"}</definedName>
    <definedName name="ㄹㄹ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호" hidden="1">[26]BID!$C$1:$H$533</definedName>
    <definedName name="라미우드" localSheetId="0" hidden="1">{#N/A,#N/A,FALSE,"물량산출"}</definedName>
    <definedName name="라미우드" localSheetId="4" hidden="1">{#N/A,#N/A,FALSE,"물량산출"}</definedName>
    <definedName name="라미우드" hidden="1">{#N/A,#N/A,FALSE,"물량산출"}</definedName>
    <definedName name="래그" localSheetId="4" hidden="1">{#N/A,#N/A,FALSE,"CCTV"}</definedName>
    <definedName name="래그" hidden="1">{#N/A,#N/A,FALSE,"CCTV"}</definedName>
    <definedName name="ㄻㄴㄹ" localSheetId="0" hidden="1">{#N/A,#N/A,FALSE,"물량산출"}</definedName>
    <definedName name="ㄻㄴㄹ" localSheetId="4" hidden="1">{#N/A,#N/A,FALSE,"물량산출"}</definedName>
    <definedName name="ㄻㄴㄹ" hidden="1">{#N/A,#N/A,FALSE,"물량산출"}</definedName>
    <definedName name="ㅁㅁ" localSheetId="0" hidden="1">{#N/A,#N/A,FALSE,"지침";#N/A,#N/A,FALSE,"환경분석";#N/A,#N/A,FALSE,"Sheet16"}</definedName>
    <definedName name="ㅁㅁ" localSheetId="4" hidden="1">{#N/A,#N/A,FALSE,"지침";#N/A,#N/A,FALSE,"환경분석";#N/A,#N/A,FALSE,"Sheet16"}</definedName>
    <definedName name="ㅁㅁ" hidden="1">{#N/A,#N/A,FALSE,"지침";#N/A,#N/A,FALSE,"환경분석";#N/A,#N/A,FALSE,"Sheet16"}</definedName>
    <definedName name="ㅁㅁㅁㅁ" localSheetId="0" hidden="1">{#N/A,#N/A,FALSE,"혼합골재"}</definedName>
    <definedName name="ㅁㅁㅁㅁ" localSheetId="4" hidden="1">{#N/A,#N/A,FALSE,"혼합골재"}</definedName>
    <definedName name="ㅁㅁㅁㅁ" hidden="1">{#N/A,#N/A,FALSE,"혼합골재"}</definedName>
    <definedName name="ㅁㅁㅁㅁㅁㅁ" hidden="1">[26]BID!$A$1:$A$2353</definedName>
    <definedName name="맨홀집계표" localSheetId="0" hidden="1">{#N/A,#N/A,FALSE,"포장단가"}</definedName>
    <definedName name="맨홀집계표" localSheetId="4" hidden="1">{#N/A,#N/A,FALSE,"포장단가"}</definedName>
    <definedName name="맨홀집계표" hidden="1">{#N/A,#N/A,FALSE,"포장단가"}</definedName>
    <definedName name="먁" hidden="1">#REF!</definedName>
    <definedName name="몰라" hidden="1">0</definedName>
    <definedName name="뭉" localSheetId="4" hidden="1">{"'장비'!$A$3:$M$12"}</definedName>
    <definedName name="뭉" hidden="1">{"'장비'!$A$3:$M$12"}</definedName>
    <definedName name="ㅂㅈㄱㅂㅈㄷㄱ" localSheetId="4" hidden="1">{"'장비'!$A$3:$M$12"}</definedName>
    <definedName name="ㅂㅈㄱㅂㅈㄷㄱ" hidden="1">{"'장비'!$A$3:$M$12"}</definedName>
    <definedName name="ㅂㅈㄷ" localSheetId="4" hidden="1">{"'장비'!$A$3:$M$12"}</definedName>
    <definedName name="ㅂㅈㄷ" hidden="1">{"'장비'!$A$3:$M$12"}</definedName>
    <definedName name="ㅂㅈㄷㄷㅂㅈㅈㅂ" localSheetId="4" hidden="1">{"'장비'!$A$3:$M$12"}</definedName>
    <definedName name="ㅂㅈㄷㄷㅂㅈㅈㅂ" hidden="1">{"'장비'!$A$3:$M$12"}</definedName>
    <definedName name="ㅂㅈㄷㅂㅈ" localSheetId="4" hidden="1">{"'장비'!$A$3:$M$12"}</definedName>
    <definedName name="ㅂㅈㄷㅂㅈ" hidden="1">{"'장비'!$A$3:$M$12"}</definedName>
    <definedName name="ㅂㅈㄷㅂㅈㅈㅂㄷ" localSheetId="4" hidden="1">{"'장비'!$A$3:$M$12"}</definedName>
    <definedName name="ㅂㅈㄷㅂㅈㅈㅂㄷ" hidden="1">{"'장비'!$A$3:$M$12"}</definedName>
    <definedName name="ㅂㅈㄷㅈㅂㄷ" localSheetId="4" hidden="1">{"'장비'!$A$3:$M$12"}</definedName>
    <definedName name="ㅂㅈㄷㅈㅂㄷ" hidden="1">{"'장비'!$A$3:$M$12"}</definedName>
    <definedName name="바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보" localSheetId="0" hidden="1">{#N/A,#N/A,FALSE,"표지목차"}</definedName>
    <definedName name="바보" localSheetId="4" hidden="1">{#N/A,#N/A,FALSE,"표지목차"}</definedName>
    <definedName name="바보" hidden="1">{#N/A,#N/A,FALSE,"표지목차"}</definedName>
    <definedName name="바보2" localSheetId="0" hidden="1">{#N/A,#N/A,FALSE,"운반시간"}</definedName>
    <definedName name="바보2" localSheetId="4" hidden="1">{#N/A,#N/A,FALSE,"운반시간"}</definedName>
    <definedName name="바보2" hidden="1">{#N/A,#N/A,FALSE,"운반시간"}</definedName>
    <definedName name="발코니난간" localSheetId="0" hidden="1">{#N/A,#N/A,FALSE,"물량산출"}</definedName>
    <definedName name="발코니난간" localSheetId="4" hidden="1">{#N/A,#N/A,FALSE,"물량산출"}</definedName>
    <definedName name="발코니난간" hidden="1">{#N/A,#N/A,FALSE,"물량산출"}</definedName>
    <definedName name="밥보" localSheetId="0" hidden="1">{#N/A,#N/A,FALSE,"표지목차"}</definedName>
    <definedName name="밥보" localSheetId="4" hidden="1">{#N/A,#N/A,FALSE,"표지목차"}</definedName>
    <definedName name="밥보" hidden="1">{#N/A,#N/A,FALSE,"표지목차"}</definedName>
    <definedName name="배수공집계_주요자재" localSheetId="0" hidden="1">{#N/A,#N/A,FALSE,"포장단가"}</definedName>
    <definedName name="배수공집계_주요자재" localSheetId="4" hidden="1">{#N/A,#N/A,FALSE,"포장단가"}</definedName>
    <definedName name="배수공집계_주요자재" hidden="1">{#N/A,#N/A,FALSE,"포장단가"}</definedName>
    <definedName name="변경실행금액" localSheetId="0" hidden="1">{#N/A,#N/A,FALSE,"전력간선"}</definedName>
    <definedName name="변경실행금액" localSheetId="4" hidden="1">{#N/A,#N/A,FALSE,"전력간선"}</definedName>
    <definedName name="변경실행금액" hidden="1">{#N/A,#N/A,FALSE,"전력간선"}</definedName>
    <definedName name="보라" localSheetId="0" hidden="1">{#N/A,#N/A,FALSE,"갑지";#N/A,#N/A,FALSE,"개요";#N/A,#N/A,FALSE,"비목별";#N/A,#N/A,FALSE,"건물별";#N/A,#N/A,FALSE,"기구표";#N/A,#N/A,FALSE,"직원투입"}</definedName>
    <definedName name="보라" localSheetId="4" hidden="1">{#N/A,#N/A,FALSE,"갑지";#N/A,#N/A,FALSE,"개요";#N/A,#N/A,FALSE,"비목별";#N/A,#N/A,FALSE,"건물별";#N/A,#N/A,FALSE,"기구표";#N/A,#N/A,FALSE,"직원투입"}</definedName>
    <definedName name="보라" hidden="1">{#N/A,#N/A,FALSE,"갑지";#N/A,#N/A,FALSE,"개요";#N/A,#N/A,FALSE,"비목별";#N/A,#N/A,FALSE,"건물별";#N/A,#N/A,FALSE,"기구표";#N/A,#N/A,FALSE,"직원투입"}</definedName>
    <definedName name="보오링그라우팅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대공사" hidden="1">#REF!</definedName>
    <definedName name="부대토공2" localSheetId="0" hidden="1">{#N/A,#N/A,FALSE,"구조2"}</definedName>
    <definedName name="부대토공2" localSheetId="4" hidden="1">{#N/A,#N/A,FALSE,"구조2"}</definedName>
    <definedName name="부대토공2" hidden="1">{#N/A,#N/A,FALSE,"구조2"}</definedName>
    <definedName name="ㅅㄱㄱㄷ" localSheetId="4" hidden="1">{"'장비'!$A$3:$M$12"}</definedName>
    <definedName name="ㅅㄱㄱㄷ" hidden="1">{"'장비'!$A$3:$M$12"}</definedName>
    <definedName name="ㅅㅅㅅㅅㅅ" localSheetId="4" hidden="1">{"'장비'!$A$3:$M$12"}</definedName>
    <definedName name="ㅅㅅㅅㅅㅅ" hidden="1">{"'장비'!$A$3:$M$12"}</definedName>
    <definedName name="사" hidden="1">[26]BID!$A$1:$A$1714</definedName>
    <definedName name="사1" localSheetId="0" hidden="1">{#N/A,#N/A,FALSE,"지침";#N/A,#N/A,FALSE,"환경분석";#N/A,#N/A,FALSE,"Sheet16"}</definedName>
    <definedName name="사1" localSheetId="4" hidden="1">{#N/A,#N/A,FALSE,"지침";#N/A,#N/A,FALSE,"환경분석";#N/A,#N/A,FALSE,"Sheet16"}</definedName>
    <definedName name="사1" hidden="1">{#N/A,#N/A,FALSE,"지침";#N/A,#N/A,FALSE,"환경분석";#N/A,#N/A,FALSE,"Sheet16"}</definedName>
    <definedName name="산출" hidden="1">#REF!</definedName>
    <definedName name="상각비2" hidden="1">#REF!</definedName>
    <definedName name="상주" localSheetId="0" hidden="1">{#N/A,#N/A,FALSE,"지침";#N/A,#N/A,FALSE,"환경분석";#N/A,#N/A,FALSE,"Sheet16"}</definedName>
    <definedName name="상주" localSheetId="4" hidden="1">{#N/A,#N/A,FALSE,"지침";#N/A,#N/A,FALSE,"환경분석";#N/A,#N/A,FALSE,"Sheet16"}</definedName>
    <definedName name="상주" hidden="1">{#N/A,#N/A,FALSE,"지침";#N/A,#N/A,FALSE,"환경분석";#N/A,#N/A,FALSE,"Sheet16"}</definedName>
    <definedName name="상주감리" localSheetId="0" hidden="1">{#N/A,#N/A,FALSE,"지침";#N/A,#N/A,FALSE,"환경분석";#N/A,#N/A,FALSE,"Sheet16"}</definedName>
    <definedName name="상주감리" localSheetId="4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샘풀카피" localSheetId="4" hidden="1">{#N/A,#N/A,FALSE,"CCTV"}</definedName>
    <definedName name="샘풀카피" hidden="1">{#N/A,#N/A,FALSE,"CCTV"}</definedName>
    <definedName name="샘플카피2" localSheetId="4" hidden="1">{#N/A,#N/A,FALSE,"CCTV"}</definedName>
    <definedName name="샘플카피2" hidden="1">{#N/A,#N/A,FALSE,"CCTV"}</definedName>
    <definedName name="샘플카피3" localSheetId="4" hidden="1">{#N/A,#N/A,FALSE,"CCTV"}</definedName>
    <definedName name="샘플카피3" hidden="1">{#N/A,#N/A,FALSE,"CCTV"}</definedName>
    <definedName name="석" localSheetId="0" hidden="1">{#N/A,#N/A,FALSE,"지침";#N/A,#N/A,FALSE,"환경분석";#N/A,#N/A,FALSE,"Sheet16"}</definedName>
    <definedName name="석" localSheetId="4" hidden="1">{#N/A,#N/A,FALSE,"지침";#N/A,#N/A,FALSE,"환경분석";#N/A,#N/A,FALSE,"Sheet16"}</definedName>
    <definedName name="석" hidden="1">{#N/A,#N/A,FALSE,"지침";#N/A,#N/A,FALSE,"환경분석";#N/A,#N/A,FALSE,"Sheet16"}</definedName>
    <definedName name="석재받은의뢰업체" hidden="1">255</definedName>
    <definedName name="설계내역서" localSheetId="0" hidden="1">{"'별표'!$N$220"}</definedName>
    <definedName name="설계내역서" localSheetId="4" hidden="1">{"'별표'!$N$220"}</definedName>
    <definedName name="설계내역서" hidden="1">{"'별표'!$N$220"}</definedName>
    <definedName name="세전익익" localSheetId="0" hidden="1">{#N/A,#N/A,FALSE,"지침";#N/A,#N/A,FALSE,"환경분석";#N/A,#N/A,FALSE,"Sheet16"}</definedName>
    <definedName name="세전익익" localSheetId="4" hidden="1">{#N/A,#N/A,FALSE,"지침";#N/A,#N/A,FALSE,"환경분석";#N/A,#N/A,FALSE,"Sheet16"}</definedName>
    <definedName name="세전익익" hidden="1">{#N/A,#N/A,FALSE,"지침";#N/A,#N/A,FALSE,"환경분석";#N/A,#N/A,FALSE,"Sheet16"}</definedName>
    <definedName name="손익변경" localSheetId="0" hidden="1">{#N/A,#N/A,FALSE,"지침";#N/A,#N/A,FALSE,"환경분석";#N/A,#N/A,FALSE,"Sheet16"}</definedName>
    <definedName name="손익변경" localSheetId="4" hidden="1">{#N/A,#N/A,FALSE,"지침";#N/A,#N/A,FALSE,"환경분석";#N/A,#N/A,FALSE,"Sheet16"}</definedName>
    <definedName name="손익변경" hidden="1">{#N/A,#N/A,FALSE,"지침";#N/A,#N/A,FALSE,"환경분석";#N/A,#N/A,FALSE,"Sheet16"}</definedName>
    <definedName name="쇼ㅗㅎ로" localSheetId="4" hidden="1">{"'장비'!$A$3:$M$12"}</definedName>
    <definedName name="쇼ㅗㅎ로" hidden="1">{"'장비'!$A$3:$M$12"}</definedName>
    <definedName name="수" localSheetId="4" hidden="1">{#N/A,#N/A,TRUE,"Basic";#N/A,#N/A,TRUE,"EXT-TABLE";#N/A,#N/A,TRUE,"STEEL";#N/A,#N/A,TRUE,"INT-Table";#N/A,#N/A,TRUE,"STEEL";#N/A,#N/A,TRUE,"Door"}</definedName>
    <definedName name="수" hidden="1">{#N/A,#N/A,TRUE,"Basic";#N/A,#N/A,TRUE,"EXT-TABLE";#N/A,#N/A,TRUE,"STEEL";#N/A,#N/A,TRUE,"INT-Table";#N/A,#N/A,TRUE,"STEEL";#N/A,#N/A,TRUE,"Door"}</definedName>
    <definedName name="습식공사" localSheetId="0" hidden="1">{#N/A,#N/A,FALSE,"전력간선"}</definedName>
    <definedName name="습식공사" localSheetId="4" hidden="1">{#N/A,#N/A,FALSE,"전력간선"}</definedName>
    <definedName name="습식공사" hidden="1">{#N/A,#N/A,FALSE,"전력간선"}</definedName>
    <definedName name="승" localSheetId="0" hidden="1">{#N/A,#N/A,FALSE,"지침";#N/A,#N/A,FALSE,"환경분석";#N/A,#N/A,FALSE,"Sheet16"}</definedName>
    <definedName name="승" localSheetId="4" hidden="1">{#N/A,#N/A,FALSE,"지침";#N/A,#N/A,FALSE,"환경분석";#N/A,#N/A,FALSE,"Sheet16"}</definedName>
    <definedName name="승" hidden="1">{#N/A,#N/A,FALSE,"지침";#N/A,#N/A,FALSE,"환경분석";#N/A,#N/A,FALSE,"Sheet16"}</definedName>
    <definedName name="시공에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공에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공에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신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실적자료" localSheetId="0" hidden="1">{#N/A,#N/A,FALSE,"지침";#N/A,#N/A,FALSE,"환경분석";#N/A,#N/A,FALSE,"Sheet16"}</definedName>
    <definedName name="실적자료" localSheetId="4" hidden="1">{#N/A,#N/A,FALSE,"지침";#N/A,#N/A,FALSE,"환경분석";#N/A,#N/A,FALSE,"Sheet16"}</definedName>
    <definedName name="실적자료" hidden="1">{#N/A,#N/A,FALSE,"지침";#N/A,#N/A,FALSE,"환경분석";#N/A,#N/A,FALSE,"Sheet16"}</definedName>
    <definedName name="실적자료1" localSheetId="0" hidden="1">{#N/A,#N/A,FALSE,"지침";#N/A,#N/A,FALSE,"환경분석";#N/A,#N/A,FALSE,"Sheet16"}</definedName>
    <definedName name="실적자료1" localSheetId="4" hidden="1">{#N/A,#N/A,FALSE,"지침";#N/A,#N/A,FALSE,"환경분석";#N/A,#N/A,FALSE,"Sheet16"}</definedName>
    <definedName name="실적자료1" hidden="1">{#N/A,#N/A,FALSE,"지침";#N/A,#N/A,FALSE,"환경분석";#N/A,#N/A,FALSE,"Sheet16"}</definedName>
    <definedName name="실행원가" localSheetId="0" hidden="1">{#N/A,#N/A,FALSE,"전력간선"}</definedName>
    <definedName name="실행원가" localSheetId="4" hidden="1">{#N/A,#N/A,FALSE,"전력간선"}</definedName>
    <definedName name="실행원가" hidden="1">{#N/A,#N/A,FALSE,"전력간선"}</definedName>
    <definedName name="ㅇㄴㅁ" hidden="1">[26]BID!$A$1:$A$4</definedName>
    <definedName name="ㅇㄹ" hidden="1">[26]BID!$C$1:$H$533</definedName>
    <definedName name="ㅇㅇ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ㅇ" localSheetId="0" hidden="1">{#N/A,#N/A,FALSE,"지침";#N/A,#N/A,FALSE,"환경분석";#N/A,#N/A,FALSE,"Sheet16"}</definedName>
    <definedName name="ㅇㅇㅇ" localSheetId="4" hidden="1">{#N/A,#N/A,FALSE,"지침";#N/A,#N/A,FALSE,"환경분석";#N/A,#N/A,FALSE,"Sheet16"}</definedName>
    <definedName name="ㅇㅇㅇ" hidden="1">{#N/A,#N/A,FALSE,"지침";#N/A,#N/A,FALSE,"환경분석";#N/A,#N/A,FALSE,"Sheet16"}</definedName>
    <definedName name="ㅇㅇㅇㅇ" localSheetId="0" hidden="1">{#N/A,#N/A,FALSE,"지침";#N/A,#N/A,FALSE,"환경분석";#N/A,#N/A,FALSE,"Sheet16"}</definedName>
    <definedName name="ㅇㅇㅇㅇ" localSheetId="4" hidden="1">{#N/A,#N/A,FALSE,"지침";#N/A,#N/A,FALSE,"환경분석";#N/A,#N/A,FALSE,"Sheet16"}</definedName>
    <definedName name="ㅇㅇㅇㅇ" hidden="1">{#N/A,#N/A,FALSE,"지침";#N/A,#N/A,FALSE,"환경분석";#N/A,#N/A,FALSE,"Sheet16"}</definedName>
    <definedName name="ㅇㅇㅇㅇㅇㅇ" localSheetId="0" hidden="1">{#N/A,#N/A,FALSE,"지침";#N/A,#N/A,FALSE,"환경분석";#N/A,#N/A,FALSE,"Sheet16"}</definedName>
    <definedName name="ㅇㅇㅇㅇㅇㅇ" localSheetId="4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안전관리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안전관리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안전관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야간" localSheetId="0" hidden="1">{#N/A,#N/A,FALSE,"지침";#N/A,#N/A,FALSE,"환경분석";#N/A,#N/A,FALSE,"Sheet16"}</definedName>
    <definedName name="야간" localSheetId="4" hidden="1">{#N/A,#N/A,FALSE,"지침";#N/A,#N/A,FALSE,"환경분석";#N/A,#N/A,FALSE,"Sheet16"}</definedName>
    <definedName name="야간" hidden="1">{#N/A,#N/A,FALSE,"지침";#N/A,#N/A,FALSE,"환경분석";#N/A,#N/A,FALSE,"Sheet16"}</definedName>
    <definedName name="억이상" localSheetId="0" hidden="1">{#N/A,#N/A,FALSE,"2~8번"}</definedName>
    <definedName name="억이상" localSheetId="4" hidden="1">{#N/A,#N/A,FALSE,"2~8번"}</definedName>
    <definedName name="억이상" hidden="1">{#N/A,#N/A,FALSE,"2~8번"}</definedName>
    <definedName name="업체" hidden="1">[26]BID!$A$1:$A$734</definedName>
    <definedName name="영업" localSheetId="0" hidden="1">{#N/A,#N/A,FALSE,"지침";#N/A,#N/A,FALSE,"환경분석";#N/A,#N/A,FALSE,"Sheet16"}</definedName>
    <definedName name="영업" localSheetId="4" hidden="1">{#N/A,#N/A,FALSE,"지침";#N/A,#N/A,FALSE,"환경분석";#N/A,#N/A,FALSE,"Sheet16"}</definedName>
    <definedName name="영업" hidden="1">{#N/A,#N/A,FALSE,"지침";#N/A,#N/A,FALSE,"환경분석";#N/A,#N/A,FALSE,"Sheet16"}</definedName>
    <definedName name="영업현금" localSheetId="0" hidden="1">{#N/A,#N/A,FALSE,"지침";#N/A,#N/A,FALSE,"환경분석";#N/A,#N/A,FALSE,"Sheet16"}</definedName>
    <definedName name="영업현금" localSheetId="4" hidden="1">{#N/A,#N/A,FALSE,"지침";#N/A,#N/A,FALSE,"환경분석";#N/A,#N/A,FALSE,"Sheet16"}</definedName>
    <definedName name="영업현금" hidden="1">{#N/A,#N/A,FALSE,"지침";#N/A,#N/A,FALSE,"환경분석";#N/A,#N/A,FALSE,"Sheet16"}</definedName>
    <definedName name="오" hidden="1">[26]BID!$A$1:$A$4</definedName>
    <definedName name="울산" localSheetId="0" hidden="1">{#N/A,#N/A,FALSE,"물량산출"}</definedName>
    <definedName name="울산" localSheetId="4" hidden="1">{#N/A,#N/A,FALSE,"물량산출"}</definedName>
    <definedName name="울산" hidden="1">{#N/A,#N/A,FALSE,"물량산출"}</definedName>
    <definedName name="원가" localSheetId="0" hidden="1">{#N/A,#N/A,FALSE,"운반시간"}</definedName>
    <definedName name="원가" localSheetId="4" hidden="1">{#N/A,#N/A,FALSE,"운반시간"}</definedName>
    <definedName name="원가" hidden="1">{#N/A,#N/A,FALSE,"운반시간"}</definedName>
    <definedName name="원남내역" hidden="1">[26]BID!$A$1:$A$4</definedName>
    <definedName name="월별투입" localSheetId="0" hidden="1">{#N/A,#N/A,FALSE,"지침";#N/A,#N/A,FALSE,"환경분석";#N/A,#N/A,FALSE,"Sheet16"}</definedName>
    <definedName name="월별투입" localSheetId="4" hidden="1">{#N/A,#N/A,FALSE,"지침";#N/A,#N/A,FALSE,"환경분석";#N/A,#N/A,FALSE,"Sheet16"}</definedName>
    <definedName name="월별투입" hidden="1">{#N/A,#N/A,FALSE,"지침";#N/A,#N/A,FALSE,"환경분석";#N/A,#N/A,FALSE,"Sheet16"}</definedName>
    <definedName name="유현숙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유현숙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유현숙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의" localSheetId="0" hidden="1">{#N/A,#N/A,FALSE,"운반시간"}</definedName>
    <definedName name="의" localSheetId="4" hidden="1">{#N/A,#N/A,FALSE,"운반시간"}</definedName>
    <definedName name="의" hidden="1">{#N/A,#N/A,FALSE,"운반시간"}</definedName>
    <definedName name="이슈" localSheetId="0" hidden="1">{#N/A,#N/A,FALSE,"지침";#N/A,#N/A,FALSE,"환경분석";#N/A,#N/A,FALSE,"Sheet16"}</definedName>
    <definedName name="이슈" localSheetId="4" hidden="1">{#N/A,#N/A,FALSE,"지침";#N/A,#N/A,FALSE,"환경분석";#N/A,#N/A,FALSE,"Sheet16"}</definedName>
    <definedName name="이슈" hidden="1">{#N/A,#N/A,FALSE,"지침";#N/A,#N/A,FALSE,"환경분석";#N/A,#N/A,FALSE,"Sheet16"}</definedName>
    <definedName name="인천지검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" hidden="1">[26]BID!$A$1:$A$4</definedName>
    <definedName name="일반" localSheetId="0" hidden="1">{#N/A,#N/A,FALSE,"갑지";#N/A,#N/A,FALSE,"개요";#N/A,#N/A,FALSE,"비목별";#N/A,#N/A,FALSE,"건물별";#N/A,#N/A,FALSE,"기구표";#N/A,#N/A,FALSE,"직원투입"}</definedName>
    <definedName name="일반" localSheetId="4" hidden="1">{#N/A,#N/A,FALSE,"갑지";#N/A,#N/A,FALSE,"개요";#N/A,#N/A,FALSE,"비목별";#N/A,#N/A,FALSE,"건물별";#N/A,#N/A,FALSE,"기구표";#N/A,#N/A,FALSE,"직원투입"}</definedName>
    <definedName name="일반" hidden="1">{#N/A,#N/A,FALSE,"갑지";#N/A,#N/A,FALSE,"개요";#N/A,#N/A,FALSE,"비목별";#N/A,#N/A,FALSE,"건물별";#N/A,#N/A,FALSE,"기구표";#N/A,#N/A,FALSE,"직원투입"}</definedName>
    <definedName name="일반조건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조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조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입면도1" localSheetId="0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면도1" localSheetId="4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면도1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찰금액안" hidden="1">[26]BID!#REF!</definedName>
    <definedName name="ㅈㄷ" localSheetId="0" hidden="1">{#N/A,#N/A,FALSE,"물량산출"}</definedName>
    <definedName name="ㅈㄷ" localSheetId="4" hidden="1">{#N/A,#N/A,FALSE,"물량산출"}</definedName>
    <definedName name="ㅈㄷ" hidden="1">{#N/A,#N/A,FALSE,"물량산출"}</definedName>
    <definedName name="ㅈㄷㅈㄱㅈㅂ" localSheetId="0" hidden="1">{#N/A,#N/A,FALSE,"갑지";#N/A,#N/A,FALSE,"개요";#N/A,#N/A,FALSE,"비목별";#N/A,#N/A,FALSE,"건물별";#N/A,#N/A,FALSE,"기구표";#N/A,#N/A,FALSE,"직원투입"}</definedName>
    <definedName name="ㅈㄷㅈㄱㅈㅂ" localSheetId="4" hidden="1">{#N/A,#N/A,FALSE,"갑지";#N/A,#N/A,FALSE,"개요";#N/A,#N/A,FALSE,"비목별";#N/A,#N/A,FALSE,"건물별";#N/A,#N/A,FALSE,"기구표";#N/A,#N/A,FALSE,"직원투입"}</definedName>
    <definedName name="ㅈㄷㅈㄱㅈㅂ" hidden="1">{#N/A,#N/A,FALSE,"갑지";#N/A,#N/A,FALSE,"개요";#N/A,#N/A,FALSE,"비목별";#N/A,#N/A,FALSE,"건물별";#N/A,#N/A,FALSE,"기구표";#N/A,#N/A,FALSE,"직원투입"}</definedName>
    <definedName name="ㅈㅈㅈ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ㅈㅈㅈ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ㅈㅈㅈ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저층부공내역" localSheetId="0" hidden="1">{#N/A,#N/A,FALSE,"估價單  (3)"}</definedName>
    <definedName name="저층부공내역" localSheetId="4" hidden="1">{#N/A,#N/A,FALSE,"估價單  (3)"}</definedName>
    <definedName name="저층부공내역" hidden="1">{#N/A,#N/A,FALSE,"估價單  (3)"}</definedName>
    <definedName name="저층부금액" localSheetId="0" hidden="1">{#N/A,#N/A,FALSE,"估價單  (3)"}</definedName>
    <definedName name="저층부금액" localSheetId="4" hidden="1">{#N/A,#N/A,FALSE,"估價單  (3)"}</definedName>
    <definedName name="저층부금액" hidden="1">{#N/A,#N/A,FALSE,"估價單  (3)"}</definedName>
    <definedName name="저층부금액1" localSheetId="0" hidden="1">{#N/A,#N/A,FALSE,"估價單  (3)"}</definedName>
    <definedName name="저층부금액1" localSheetId="4" hidden="1">{#N/A,#N/A,FALSE,"估價單  (3)"}</definedName>
    <definedName name="저층부금액1" hidden="1">{#N/A,#N/A,FALSE,"估價單  (3)"}</definedName>
    <definedName name="적정분양가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적정분양가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적정분양가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전자CF" localSheetId="0" hidden="1">{#N/A,#N/A,FALSE,"지침";#N/A,#N/A,FALSE,"환경분석";#N/A,#N/A,FALSE,"Sheet16"}</definedName>
    <definedName name="전자CF" localSheetId="4" hidden="1">{#N/A,#N/A,FALSE,"지침";#N/A,#N/A,FALSE,"환경분석";#N/A,#N/A,FALSE,"Sheet16"}</definedName>
    <definedName name="전자CF" hidden="1">{#N/A,#N/A,FALSE,"지침";#N/A,#N/A,FALSE,"환경분석";#N/A,#N/A,FALSE,"Sheet16"}</definedName>
    <definedName name="제출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사가" hidden="1">[26]BID!#REF!</definedName>
    <definedName name="종합청사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" localSheetId="0" hidden="1">{#N/A,#N/A,FALSE,"지침";#N/A,#N/A,FALSE,"환경분석";#N/A,#N/A,FALSE,"Sheet16"}</definedName>
    <definedName name="주" localSheetId="4" hidden="1">{#N/A,#N/A,FALSE,"지침";#N/A,#N/A,FALSE,"환경분석";#N/A,#N/A,FALSE,"Sheet16"}</definedName>
    <definedName name="주" hidden="1">{#N/A,#N/A,FALSE,"지침";#N/A,#N/A,FALSE,"환경분석";#N/A,#N/A,FALSE,"Sheet16"}</definedName>
    <definedName name="집계3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계3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계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철2" localSheetId="0" hidden="1">{#N/A,#N/A,FALSE,"혼합골재"}</definedName>
    <definedName name="철2" localSheetId="4" hidden="1">{#N/A,#N/A,FALSE,"혼합골재"}</definedName>
    <definedName name="철2" hidden="1">{#N/A,#N/A,FALSE,"혼합골재"}</definedName>
    <definedName name="철콘부대외" localSheetId="0" hidden="1">{#N/A,#N/A,FALSE,"Sheet1"}</definedName>
    <definedName name="철콘부대외" localSheetId="4" hidden="1">{#N/A,#N/A,FALSE,"Sheet1"}</definedName>
    <definedName name="철콘부대외" hidden="1">{#N/A,#N/A,FALSE,"Sheet1"}</definedName>
    <definedName name="총공" localSheetId="0" hidden="1">{#N/A,#N/A,FALSE,"운반시간"}</definedName>
    <definedName name="총공" localSheetId="4" hidden="1">{#N/A,#N/A,FALSE,"운반시간"}</definedName>
    <definedName name="총공" hidden="1">{#N/A,#N/A,FALSE,"운반시간"}</definedName>
    <definedName name="총괄7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괄7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괄7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출판" localSheetId="0" hidden="1">{#N/A,#N/A,FALSE,"지침";#N/A,#N/A,FALSE,"환경분석";#N/A,#N/A,FALSE,"Sheet16"}</definedName>
    <definedName name="출판" localSheetId="4" hidden="1">{#N/A,#N/A,FALSE,"지침";#N/A,#N/A,FALSE,"환경분석";#N/A,#N/A,FALSE,"Sheet16"}</definedName>
    <definedName name="출판" hidden="1">{#N/A,#N/A,FALSE,"지침";#N/A,#N/A,FALSE,"환경분석";#N/A,#N/A,FALSE,"Sheet16"}</definedName>
    <definedName name="카메라" localSheetId="0" hidden="1">{#N/A,#N/A,FALSE,"전력간선"}</definedName>
    <definedName name="카메라" localSheetId="4" hidden="1">{#N/A,#N/A,FALSE,"전력간선"}</definedName>
    <definedName name="카메라" hidden="1">{#N/A,#N/A,FALSE,"전력간선"}</definedName>
    <definedName name="캐쉬" localSheetId="0" hidden="1">{#N/A,#N/A,FALSE,"지침";#N/A,#N/A,FALSE,"환경분석";#N/A,#N/A,FALSE,"Sheet16"}</definedName>
    <definedName name="캐쉬" localSheetId="4" hidden="1">{#N/A,#N/A,FALSE,"지침";#N/A,#N/A,FALSE,"환경분석";#N/A,#N/A,FALSE,"Sheet16"}</definedName>
    <definedName name="캐쉬" hidden="1">{#N/A,#N/A,FALSE,"지침";#N/A,#N/A,FALSE,"환경분석";#N/A,#N/A,FALSE,"Sheet16"}</definedName>
    <definedName name="캐터링2" localSheetId="0" hidden="1">{#N/A,#N/A,TRUE,"사업자등록증 (2)"}</definedName>
    <definedName name="캐터링2" localSheetId="4" hidden="1">{#N/A,#N/A,TRUE,"사업자등록증 (2)"}</definedName>
    <definedName name="캐터링2" hidden="1">{#N/A,#N/A,TRUE,"사업자등록증 (2)"}</definedName>
    <definedName name="토" hidden="1">[26]BID!$A$1:$A$47</definedName>
    <definedName name="토건공사비대비r" localSheetId="4" hidden="1">{"'장비'!$A$3:$M$12"}</definedName>
    <definedName name="토건공사비대비r" hidden="1">{"'장비'!$A$3:$M$12"}</definedName>
    <definedName name="토건업체" localSheetId="4" hidden="1">{"'장비'!$A$3:$M$12"}</definedName>
    <definedName name="토건업체" hidden="1">{"'장비'!$A$3:$M$12"}</definedName>
    <definedName name="토건집계표r" localSheetId="4" hidden="1">{"'장비'!$A$3:$M$12"}</definedName>
    <definedName name="토건집계표r" hidden="1">{"'장비'!$A$3:$M$12"}</definedName>
    <definedName name="토공2" localSheetId="0" hidden="1">{#N/A,#N/A,FALSE,"2~8번"}</definedName>
    <definedName name="토공2" localSheetId="4" hidden="1">{#N/A,#N/A,FALSE,"2~8번"}</definedName>
    <definedName name="토공2" hidden="1">{#N/A,#N/A,FALSE,"2~8번"}</definedName>
    <definedName name="토공전체" localSheetId="0" hidden="1">{#N/A,#N/A,FALSE,"운반시간"}</definedName>
    <definedName name="토공전체" localSheetId="4" hidden="1">{#N/A,#N/A,FALSE,"운반시간"}</definedName>
    <definedName name="토공전체" hidden="1">{#N/A,#N/A,FALSE,"운반시간"}</definedName>
    <definedName name="토목설계" localSheetId="0" hidden="1">{#N/A,#N/A,FALSE,"골재소요량";#N/A,#N/A,FALSE,"골재소요량"}</definedName>
    <definedName name="토목설계" localSheetId="4" hidden="1">{#N/A,#N/A,FALSE,"골재소요량";#N/A,#N/A,FALSE,"골재소요량"}</definedName>
    <definedName name="토목설계" hidden="1">{#N/A,#N/A,FALSE,"골재소요량";#N/A,#N/A,FALSE,"골재소요량"}</definedName>
    <definedName name="통합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통합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통합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투찰예정가50" localSheetId="4" hidden="1">{"'장비'!$A$3:$M$12"}</definedName>
    <definedName name="투찰예정가50" hidden="1">{"'장비'!$A$3:$M$12"}</definedName>
    <definedName name="투찰예정본부장" localSheetId="4" hidden="1">{"'장비'!$A$3:$M$12"}</definedName>
    <definedName name="투찰예정본부장" hidden="1">{"'장비'!$A$3:$M$12"}</definedName>
    <definedName name="팔" hidden="1">[26]BID!$A$1:$A$1714</definedName>
    <definedName name="포장2월ocf" localSheetId="0" hidden="1">{#N/A,#N/A,FALSE,"지침";#N/A,#N/A,FALSE,"환경분석";#N/A,#N/A,FALSE,"Sheet16"}</definedName>
    <definedName name="포장2월ocf" localSheetId="4" hidden="1">{#N/A,#N/A,FALSE,"지침";#N/A,#N/A,FALSE,"환경분석";#N/A,#N/A,FALSE,"Sheet16"}</definedName>
    <definedName name="포장2월ocf" hidden="1">{#N/A,#N/A,FALSE,"지침";#N/A,#N/A,FALSE,"환경분석";#N/A,#N/A,FALSE,"Sheet16"}</definedName>
    <definedName name="포장ocf" localSheetId="0" hidden="1">{#N/A,#N/A,FALSE,"지침";#N/A,#N/A,FALSE,"환경분석";#N/A,#N/A,FALSE,"Sheet16"}</definedName>
    <definedName name="포장ocf" localSheetId="4" hidden="1">{#N/A,#N/A,FALSE,"지침";#N/A,#N/A,FALSE,"환경분석";#N/A,#N/A,FALSE,"Sheet16"}</definedName>
    <definedName name="포장ocf" hidden="1">{#N/A,#N/A,FALSE,"지침";#N/A,#N/A,FALSE,"환경분석";#N/A,#N/A,FALSE,"Sheet16"}</definedName>
    <definedName name="표지" localSheetId="4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2" hidden="1">#REF!</definedName>
    <definedName name="ㅎㅎㅎ" localSheetId="0" hidden="1">{#N/A,#N/A,FALSE,"지침";#N/A,#N/A,FALSE,"환경분석";#N/A,#N/A,FALSE,"Sheet16"}</definedName>
    <definedName name="ㅎㅎㅎ" localSheetId="4" hidden="1">{#N/A,#N/A,FALSE,"지침";#N/A,#N/A,FALSE,"환경분석";#N/A,#N/A,FALSE,"Sheet16"}</definedName>
    <definedName name="ㅎㅎㅎ" hidden="1">{#N/A,#N/A,FALSE,"지침";#N/A,#N/A,FALSE,"환경분석";#N/A,#N/A,FALSE,"Sheet16"}</definedName>
    <definedName name="ㅎㅎㅎㅎ" localSheetId="0" hidden="1">{#N/A,#N/A,FALSE,"지침";#N/A,#N/A,FALSE,"환경분석";#N/A,#N/A,FALSE,"Sheet16"}</definedName>
    <definedName name="ㅎㅎㅎㅎ" localSheetId="4" hidden="1">{#N/A,#N/A,FALSE,"지침";#N/A,#N/A,FALSE,"환경분석";#N/A,#N/A,FALSE,"Sheet16"}</definedName>
    <definedName name="ㅎㅎㅎㅎ" hidden="1">{#N/A,#N/A,FALSE,"지침";#N/A,#N/A,FALSE,"환경분석";#N/A,#N/A,FALSE,"Sheet16"}</definedName>
    <definedName name="하" localSheetId="0" hidden="1">{#N/A,#N/A,FALSE,"지침";#N/A,#N/A,FALSE,"환경분석";#N/A,#N/A,FALSE,"Sheet16"}</definedName>
    <definedName name="하" localSheetId="4" hidden="1">{#N/A,#N/A,FALSE,"지침";#N/A,#N/A,FALSE,"환경분석";#N/A,#N/A,FALSE,"Sheet16"}</definedName>
    <definedName name="하" hidden="1">{#N/A,#N/A,FALSE,"지침";#N/A,#N/A,FALSE,"환경분석";#N/A,#N/A,FALSE,"Sheet16"}</definedName>
    <definedName name="하늘" localSheetId="0" hidden="1">{#N/A,#N/A,FALSE,"물량산출"}</definedName>
    <definedName name="하늘" localSheetId="4" hidden="1">{#N/A,#N/A,FALSE,"물량산출"}</definedName>
    <definedName name="하늘" hidden="1">{#N/A,#N/A,FALSE,"물량산출"}</definedName>
    <definedName name="하도급보증1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보증1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보증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일반조건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급일반조건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급일반조건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내역" localSheetId="0" hidden="1">{#N/A,#N/A,FALSE,"전력간선"}</definedName>
    <definedName name="하도내역" localSheetId="4" hidden="1">{#N/A,#N/A,FALSE,"전력간선"}</definedName>
    <definedName name="하도내역" hidden="1">{#N/A,#N/A,FALSE,"전력간선"}</definedName>
    <definedName name="하도사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호이스느" localSheetId="0" hidden="1">{#N/A,#N/A,FALSE,"물량산출"}</definedName>
    <definedName name="호이스느" localSheetId="4" hidden="1">{#N/A,#N/A,FALSE,"물량산출"}</definedName>
    <definedName name="호이스느" hidden="1">{#N/A,#N/A,FALSE,"물량산출"}</definedName>
    <definedName name="호ㅓㅕㅏ6ㅅ서ㅛㅓ" hidden="1">[26]BID!#REF!</definedName>
    <definedName name="ㅐㅐㅐ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ㄴㄱ" hidden="1">[26]BID!$A$1:$A$4</definedName>
    <definedName name="ㅔㅔ" hidden="1">[26]BID!#REF!</definedName>
    <definedName name="ㅕ겨겨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홓ㅎ로" localSheetId="4" hidden="1">{"'장비'!$A$3:$M$12"}</definedName>
    <definedName name="ㅗ홓ㅎ로" hidden="1">{"'장비'!$A$3:$M$12"}</definedName>
    <definedName name="ㅗㅗㅗ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ㅗㅗ" localSheetId="4" hidden="1">{"'장비'!$A$3:$M$12"}</definedName>
    <definedName name="ㅗㅗㅗㅗㅗ" hidden="1">{"'장비'!$A$3:$M$12"}</definedName>
    <definedName name="ㅛ" localSheetId="4" hidden="1">{"'장비'!$A$3:$M$12"}</definedName>
    <definedName name="ㅛ" hidden="1">{"'장비'!$A$3:$M$12"}</definedName>
    <definedName name="ㅛㅛㅛ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ㅠㅠ" localSheetId="0" hidden="1">{#N/A,#N/A,FALSE,"포장2"}</definedName>
    <definedName name="ㅠㅠ" localSheetId="4" hidden="1">{#N/A,#N/A,FALSE,"포장2"}</definedName>
    <definedName name="ㅠㅠ" hidden="1">{#N/A,#N/A,FALSE,"포장2"}</definedName>
    <definedName name="ㅠㅠㅠ" localSheetId="0" hidden="1">{#N/A,#N/A,FALSE,"지침";#N/A,#N/A,FALSE,"환경분석";#N/A,#N/A,FALSE,"Sheet16"}</definedName>
    <definedName name="ㅠㅠㅠ" localSheetId="4" hidden="1">{#N/A,#N/A,FALSE,"지침";#N/A,#N/A,FALSE,"환경분석";#N/A,#N/A,FALSE,"Sheet16"}</definedName>
    <definedName name="ㅠㅠㅠ" hidden="1">{#N/A,#N/A,FALSE,"지침";#N/A,#N/A,FALSE,"환경분석";#N/A,#N/A,FALSE,"Sheet16"}</definedName>
    <definedName name="ㅡㅡㅡ" localSheetId="0" hidden="1">{#N/A,#N/A,FALSE,"포장단가"}</definedName>
    <definedName name="ㅡㅡㅡ" localSheetId="4" hidden="1">{#N/A,#N/A,FALSE,"포장단가"}</definedName>
    <definedName name="ㅡㅡㅡ" hidden="1">{#N/A,#N/A,FALSE,"포장단가"}</definedName>
    <definedName name="ㅡㅡㅡㅡㅡ" localSheetId="0" hidden="1">{#N/A,#N/A,FALSE,"지침";#N/A,#N/A,FALSE,"환경분석";#N/A,#N/A,FALSE,"Sheet16"}</definedName>
    <definedName name="ㅡㅡㅡㅡㅡ" localSheetId="4" hidden="1">{#N/A,#N/A,FALSE,"지침";#N/A,#N/A,FALSE,"환경분석";#N/A,#N/A,FALSE,"Sheet16"}</definedName>
    <definedName name="ㅡㅡㅡㅡㅡ" hidden="1">{#N/A,#N/A,FALSE,"지침";#N/A,#N/A,FALSE,"환경분석";#N/A,#N/A,FALSE,"Sheet16"}</definedName>
    <definedName name="估價單" localSheetId="0" hidden="1">{#N/A,#N/A,FALSE,"估價單  (3)"}</definedName>
    <definedName name="估價單" localSheetId="4" hidden="1">{#N/A,#N/A,FALSE,"估價單  (3)"}</definedName>
    <definedName name="估價單" hidden="1">{#N/A,#N/A,FALSE,"估價單  (3)"}</definedName>
    <definedName name="成本" localSheetId="0" hidden="1">{#N/A,#N/A,FALSE,"估價單  (3)"}</definedName>
    <definedName name="成本" localSheetId="4" hidden="1">{#N/A,#N/A,FALSE,"估價單  (3)"}</definedName>
    <definedName name="成本" hidden="1">{#N/A,#N/A,FALSE,"估價單  (3)"}</definedName>
    <definedName name="汇总" localSheetId="0" hidden="1">{#N/A,#N/A,FALSE,"估價單  (3)"}</definedName>
    <definedName name="汇总" localSheetId="4" hidden="1">{#N/A,#N/A,FALSE,"估價單  (3)"}</definedName>
    <definedName name="汇总" hidden="1">{#N/A,#N/A,FALSE,"估價單  (3)"}</definedName>
    <definedName name="汇总表" localSheetId="0" hidden="1">{#N/A,#N/A,FALSE,"估價單  (3)"}</definedName>
    <definedName name="汇总表" localSheetId="4" hidden="1">{#N/A,#N/A,FALSE,"估價單  (3)"}</definedName>
    <definedName name="汇总表" hidden="1">{#N/A,#N/A,FALSE,"估價單  (3)"}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F13" i="5"/>
  <c r="E13" i="5"/>
  <c r="E6" i="5"/>
  <c r="F6" i="5"/>
  <c r="E7" i="5"/>
  <c r="F7" i="5"/>
  <c r="E8" i="5"/>
  <c r="F8" i="5"/>
  <c r="E9" i="5"/>
  <c r="F9" i="5"/>
  <c r="E10" i="5"/>
  <c r="F10" i="5"/>
  <c r="F5" i="5"/>
  <c r="E5" i="5"/>
  <c r="B32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" i="8"/>
  <c r="V11" i="5"/>
  <c r="W11" i="5" s="1"/>
  <c r="X11" i="5" s="1"/>
  <c r="V12" i="5"/>
  <c r="W12" i="5" s="1"/>
  <c r="X12" i="5" s="1"/>
  <c r="V34" i="5"/>
  <c r="W34" i="5" s="1"/>
  <c r="X34" i="5" s="1"/>
  <c r="V35" i="5"/>
  <c r="W35" i="5" s="1"/>
  <c r="X35" i="5" s="1"/>
  <c r="V40" i="5"/>
  <c r="W40" i="5" s="1"/>
  <c r="E124" i="7"/>
  <c r="Z17" i="1"/>
  <c r="Z30" i="1"/>
  <c r="AA30" i="1"/>
  <c r="AA37" i="1"/>
  <c r="A60" i="5"/>
  <c r="A61" i="5"/>
  <c r="A59" i="5"/>
  <c r="A58" i="5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42" i="5"/>
  <c r="A41" i="5"/>
  <c r="A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6" i="5"/>
  <c r="D116" i="7"/>
  <c r="U40" i="5"/>
  <c r="T40" i="5"/>
  <c r="T57" i="5"/>
  <c r="T62" i="5"/>
  <c r="T63" i="5"/>
  <c r="T64" i="5"/>
  <c r="T65" i="5"/>
  <c r="Q13" i="1"/>
  <c r="R13" i="1"/>
  <c r="U13" i="1"/>
  <c r="V13" i="1"/>
  <c r="Q14" i="1"/>
  <c r="R14" i="1"/>
  <c r="U14" i="1"/>
  <c r="V14" i="1"/>
  <c r="U15" i="1"/>
  <c r="Q16" i="1"/>
  <c r="R16" i="1"/>
  <c r="U16" i="1"/>
  <c r="V16" i="1"/>
  <c r="Q18" i="1"/>
  <c r="R18" i="1"/>
  <c r="T18" i="1"/>
  <c r="V18" i="1" s="1"/>
  <c r="U18" i="1"/>
  <c r="O19" i="1"/>
  <c r="Q19" i="1" s="1"/>
  <c r="V19" i="1"/>
  <c r="P20" i="1"/>
  <c r="Q20" i="1"/>
  <c r="R20" i="1"/>
  <c r="T20" i="1"/>
  <c r="U20" i="1"/>
  <c r="V20" i="1"/>
  <c r="T21" i="1"/>
  <c r="V21" i="1" s="1"/>
  <c r="T22" i="1"/>
  <c r="V22" i="1" s="1"/>
  <c r="T23" i="1"/>
  <c r="V23" i="1" s="1"/>
  <c r="AF23" i="1"/>
  <c r="T24" i="1"/>
  <c r="V24" i="1"/>
  <c r="AD24" i="1"/>
  <c r="T25" i="1"/>
  <c r="V25" i="1" s="1"/>
  <c r="Q26" i="1"/>
  <c r="R26" i="1"/>
  <c r="T26" i="1"/>
  <c r="U26" i="1"/>
  <c r="V26" i="1"/>
  <c r="V27" i="1"/>
  <c r="T28" i="1"/>
  <c r="V28" i="1"/>
  <c r="T29" i="1"/>
  <c r="V29" i="1" s="1"/>
  <c r="AD29" i="1"/>
  <c r="T30" i="1"/>
  <c r="Q31" i="1"/>
  <c r="R31" i="1"/>
  <c r="T31" i="1"/>
  <c r="V31" i="1" s="1"/>
  <c r="U31" i="1"/>
  <c r="V32" i="1"/>
  <c r="V33" i="1"/>
  <c r="AC33" i="1"/>
  <c r="T34" i="1"/>
  <c r="V34" i="1" s="1"/>
  <c r="T35" i="1"/>
  <c r="V35" i="1" s="1"/>
  <c r="AC35" i="1"/>
  <c r="Q36" i="1"/>
  <c r="R36" i="1"/>
  <c r="T36" i="1"/>
  <c r="U36" i="1" s="1"/>
  <c r="V37" i="1"/>
  <c r="T38" i="1"/>
  <c r="V38" i="1"/>
  <c r="T40" i="1"/>
  <c r="V40" i="1"/>
  <c r="R21" i="10"/>
  <c r="R23" i="10"/>
  <c r="R18" i="10"/>
  <c r="O17" i="10"/>
  <c r="M17" i="10"/>
  <c r="O16" i="10"/>
  <c r="I16" i="10"/>
  <c r="R16" i="10" s="1"/>
  <c r="R15" i="10"/>
  <c r="R14" i="10"/>
  <c r="R13" i="10"/>
  <c r="R12" i="10"/>
  <c r="R11" i="10"/>
  <c r="I10" i="10"/>
  <c r="R10" i="10" s="1"/>
  <c r="R9" i="10"/>
  <c r="R8" i="10"/>
  <c r="P7" i="10"/>
  <c r="I7" i="10"/>
  <c r="R7" i="10" s="1"/>
  <c r="I6" i="10"/>
  <c r="R6" i="10" s="1"/>
  <c r="P115" i="1"/>
  <c r="P88" i="1"/>
  <c r="P86" i="1"/>
  <c r="P83" i="1"/>
  <c r="P72" i="1"/>
  <c r="P71" i="1" s="1"/>
  <c r="P51" i="1"/>
  <c r="P68" i="1" s="1"/>
  <c r="D29" i="7"/>
  <c r="E157" i="7"/>
  <c r="G157" i="7" s="1"/>
  <c r="B157" i="7"/>
  <c r="X40" i="5" l="1"/>
  <c r="V36" i="1"/>
  <c r="P90" i="1"/>
  <c r="U19" i="1"/>
  <c r="R19" i="1"/>
  <c r="P19" i="1"/>
  <c r="V30" i="1"/>
  <c r="R17" i="10"/>
  <c r="C19" i="5"/>
  <c r="B40" i="8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E155" i="7"/>
  <c r="G155" i="7" s="1"/>
  <c r="M26" i="1" s="1"/>
  <c r="B155" i="7" l="1"/>
  <c r="C56" i="5"/>
  <c r="C55" i="5"/>
  <c r="D154" i="7" l="1"/>
  <c r="E152" i="7" s="1"/>
  <c r="G152" i="7" s="1"/>
  <c r="M38" i="1" s="1"/>
  <c r="B152" i="7"/>
  <c r="G105" i="7"/>
  <c r="E149" i="7"/>
  <c r="G149" i="7" s="1"/>
  <c r="E147" i="7" l="1"/>
  <c r="G147" i="7" s="1"/>
  <c r="B147" i="7"/>
  <c r="E145" i="7"/>
  <c r="G145" i="7" s="1"/>
  <c r="B145" i="7"/>
  <c r="E143" i="7"/>
  <c r="G143" i="7" s="1"/>
  <c r="B143" i="7"/>
  <c r="E141" i="7"/>
  <c r="G141" i="7" s="1"/>
  <c r="B141" i="7"/>
  <c r="E139" i="7"/>
  <c r="G139" i="7" s="1"/>
  <c r="B139" i="7"/>
  <c r="E137" i="7"/>
  <c r="G137" i="7" s="1"/>
  <c r="B137" i="7"/>
  <c r="E135" i="7"/>
  <c r="G135" i="7" s="1"/>
  <c r="B135" i="7"/>
  <c r="E133" i="7"/>
  <c r="G133" i="7" s="1"/>
  <c r="B133" i="7"/>
  <c r="E131" i="7"/>
  <c r="G131" i="7" s="1"/>
  <c r="B131" i="7"/>
  <c r="E129" i="7"/>
  <c r="G129" i="7" s="1"/>
  <c r="B129" i="7"/>
  <c r="E127" i="7"/>
  <c r="G127" i="7" s="1"/>
  <c r="B127" i="7"/>
  <c r="G124" i="7"/>
  <c r="B124" i="7"/>
  <c r="E121" i="7"/>
  <c r="G121" i="7" s="1"/>
  <c r="B121" i="7"/>
  <c r="E119" i="7"/>
  <c r="G119" i="7" s="1"/>
  <c r="B119" i="7"/>
  <c r="E117" i="7"/>
  <c r="G117" i="7" s="1"/>
  <c r="B117" i="7"/>
  <c r="E114" i="7"/>
  <c r="G114" i="7" s="1"/>
  <c r="B114" i="7"/>
  <c r="E112" i="7"/>
  <c r="G112" i="7" s="1"/>
  <c r="B112" i="7"/>
  <c r="D110" i="7"/>
  <c r="E108" i="7" s="1"/>
  <c r="G108" i="7" s="1"/>
  <c r="M39" i="1" s="1"/>
  <c r="B108" i="7"/>
  <c r="E106" i="7"/>
  <c r="G106" i="7" s="1"/>
  <c r="B106" i="7"/>
  <c r="B105" i="7"/>
  <c r="E102" i="7"/>
  <c r="G102" i="7" s="1"/>
  <c r="M40" i="1" s="1"/>
  <c r="B102" i="7"/>
  <c r="E99" i="7"/>
  <c r="G99" i="7" s="1"/>
  <c r="M37" i="1" s="1"/>
  <c r="B99" i="7"/>
  <c r="E96" i="7"/>
  <c r="G96" i="7" s="1"/>
  <c r="M36" i="1" s="1"/>
  <c r="B96" i="7"/>
  <c r="D88" i="7"/>
  <c r="E92" i="7"/>
  <c r="G92" i="7" s="1"/>
  <c r="M33" i="1" s="1"/>
  <c r="B92" i="7"/>
  <c r="D90" i="7"/>
  <c r="B89" i="7"/>
  <c r="D86" i="7"/>
  <c r="B85" i="7"/>
  <c r="D84" i="7"/>
  <c r="E82" i="7" s="1"/>
  <c r="G82" i="7" s="1"/>
  <c r="M29" i="1" s="1"/>
  <c r="B82" i="7"/>
  <c r="E79" i="7"/>
  <c r="G79" i="7" s="1"/>
  <c r="M16" i="1" s="1"/>
  <c r="B79" i="7"/>
  <c r="D72" i="7"/>
  <c r="D71" i="7"/>
  <c r="D68" i="7"/>
  <c r="D66" i="7"/>
  <c r="B65" i="7"/>
  <c r="E62" i="7"/>
  <c r="G62" i="7" s="1"/>
  <c r="M21" i="1" s="1"/>
  <c r="B62" i="7"/>
  <c r="E59" i="7"/>
  <c r="G59" i="7" s="1"/>
  <c r="M17" i="1" s="1"/>
  <c r="B59" i="7"/>
  <c r="D58" i="7"/>
  <c r="E55" i="7" s="1"/>
  <c r="G55" i="7" s="1"/>
  <c r="B55" i="7"/>
  <c r="E46" i="7"/>
  <c r="G46" i="7" s="1"/>
  <c r="B46" i="7"/>
  <c r="E43" i="7"/>
  <c r="G43" i="7" s="1"/>
  <c r="M35" i="1" s="1"/>
  <c r="B43" i="7"/>
  <c r="E39" i="7"/>
  <c r="G39" i="7" s="1"/>
  <c r="M15" i="1" s="1"/>
  <c r="B39" i="7"/>
  <c r="D38" i="7"/>
  <c r="D36" i="7"/>
  <c r="B35" i="7"/>
  <c r="D34" i="7"/>
  <c r="E30" i="7" s="1"/>
  <c r="G30" i="7" s="1"/>
  <c r="M25" i="1" s="1"/>
  <c r="B30" i="7"/>
  <c r="E26" i="7"/>
  <c r="G26" i="7" s="1"/>
  <c r="M28" i="1" s="1"/>
  <c r="B26" i="7"/>
  <c r="E22" i="7"/>
  <c r="G22" i="7" s="1"/>
  <c r="M30" i="1" s="1"/>
  <c r="B22" i="7"/>
  <c r="E18" i="7"/>
  <c r="G18" i="7" s="1"/>
  <c r="M34" i="1" s="1"/>
  <c r="B18" i="7"/>
  <c r="D17" i="7"/>
  <c r="D8" i="7"/>
  <c r="B6" i="7"/>
  <c r="D5" i="7"/>
  <c r="D4" i="7"/>
  <c r="B2" i="7"/>
  <c r="C60" i="5"/>
  <c r="C61" i="5"/>
  <c r="C59" i="5"/>
  <c r="C58" i="5"/>
  <c r="C54" i="5"/>
  <c r="C52" i="5"/>
  <c r="D52" i="5" s="1"/>
  <c r="C53" i="5"/>
  <c r="C51" i="5"/>
  <c r="C50" i="5"/>
  <c r="C49" i="5"/>
  <c r="C48" i="5"/>
  <c r="C31" i="5"/>
  <c r="C47" i="5"/>
  <c r="C46" i="5"/>
  <c r="C45" i="5"/>
  <c r="C15" i="5"/>
  <c r="I26" i="8"/>
  <c r="M18" i="1" l="1"/>
  <c r="D91" i="7"/>
  <c r="E89" i="7" s="1"/>
  <c r="G89" i="7" s="1"/>
  <c r="M32" i="1" s="1"/>
  <c r="D15" i="5"/>
  <c r="J26" i="8"/>
  <c r="F31" i="5" s="1"/>
  <c r="P38" i="1"/>
  <c r="D31" i="5"/>
  <c r="D48" i="5"/>
  <c r="D45" i="5"/>
  <c r="D49" i="5"/>
  <c r="D47" i="5"/>
  <c r="D50" i="5"/>
  <c r="D55" i="5"/>
  <c r="D56" i="5"/>
  <c r="D46" i="5"/>
  <c r="D51" i="5"/>
  <c r="D53" i="5"/>
  <c r="E31" i="5"/>
  <c r="O38" i="1" s="1"/>
  <c r="E85" i="7"/>
  <c r="G85" i="7" s="1"/>
  <c r="M31" i="1" s="1"/>
  <c r="E69" i="7"/>
  <c r="G69" i="7" s="1"/>
  <c r="E65" i="7"/>
  <c r="G65" i="7" s="1"/>
  <c r="M22" i="1" s="1"/>
  <c r="E35" i="7"/>
  <c r="G35" i="7" s="1"/>
  <c r="M24" i="1" s="1"/>
  <c r="E6" i="7"/>
  <c r="G6" i="7" s="1"/>
  <c r="M13" i="1" s="1"/>
  <c r="E2" i="7"/>
  <c r="G2" i="7" s="1"/>
  <c r="M27" i="1" s="1"/>
  <c r="C44" i="5"/>
  <c r="C43" i="5"/>
  <c r="D43" i="5" s="1"/>
  <c r="C42" i="5"/>
  <c r="D42" i="5" s="1"/>
  <c r="C41" i="5"/>
  <c r="C24" i="5"/>
  <c r="C39" i="5"/>
  <c r="D39" i="5" s="1"/>
  <c r="C38" i="5"/>
  <c r="C37" i="5"/>
  <c r="D37" i="5" s="1"/>
  <c r="C32" i="5"/>
  <c r="D32" i="5" s="1"/>
  <c r="C36" i="5"/>
  <c r="D36" i="5" s="1"/>
  <c r="C33" i="5"/>
  <c r="D33" i="5" s="1"/>
  <c r="C30" i="5"/>
  <c r="D30" i="5" s="1"/>
  <c r="C29" i="5"/>
  <c r="C26" i="5"/>
  <c r="D26" i="5" s="1"/>
  <c r="C25" i="5"/>
  <c r="C23" i="5"/>
  <c r="C21" i="5"/>
  <c r="D21" i="5" s="1"/>
  <c r="C18" i="5"/>
  <c r="C7" i="5"/>
  <c r="C14" i="5"/>
  <c r="C13" i="5"/>
  <c r="D13" i="5" s="1"/>
  <c r="C8" i="5"/>
  <c r="D8" i="5" s="1"/>
  <c r="C10" i="5"/>
  <c r="D10" i="5" s="1"/>
  <c r="C9" i="5"/>
  <c r="D9" i="5" s="1"/>
  <c r="C28" i="5"/>
  <c r="C6" i="5"/>
  <c r="C16" i="5"/>
  <c r="C17" i="5"/>
  <c r="D17" i="5" s="1"/>
  <c r="C20" i="5"/>
  <c r="D20" i="5" s="1"/>
  <c r="C22" i="5"/>
  <c r="D22" i="5" s="1"/>
  <c r="C27" i="5"/>
  <c r="D27" i="5" s="1"/>
  <c r="C5" i="5"/>
  <c r="D5" i="5" s="1"/>
  <c r="I54" i="8"/>
  <c r="J54" i="8" s="1"/>
  <c r="F54" i="5" s="1"/>
  <c r="V54" i="5" s="1"/>
  <c r="W54" i="5" s="1"/>
  <c r="X54" i="5" s="1"/>
  <c r="H53" i="8"/>
  <c r="I53" i="8" s="1"/>
  <c r="J53" i="8" s="1"/>
  <c r="F53" i="5" s="1"/>
  <c r="I52" i="8"/>
  <c r="J52" i="8" s="1"/>
  <c r="F52" i="5" s="1"/>
  <c r="H51" i="8"/>
  <c r="I51" i="8" s="1"/>
  <c r="E51" i="5" s="1"/>
  <c r="I50" i="8"/>
  <c r="J50" i="8" s="1"/>
  <c r="F50" i="5" s="1"/>
  <c r="V50" i="5" s="1"/>
  <c r="W50" i="5" s="1"/>
  <c r="I49" i="8"/>
  <c r="J49" i="8" s="1"/>
  <c r="F49" i="5" s="1"/>
  <c r="V49" i="5" s="1"/>
  <c r="W49" i="5" s="1"/>
  <c r="I48" i="8"/>
  <c r="J48" i="8" s="1"/>
  <c r="F48" i="5" s="1"/>
  <c r="V48" i="5" s="1"/>
  <c r="W48" i="5" s="1"/>
  <c r="I47" i="8"/>
  <c r="J47" i="8" s="1"/>
  <c r="F47" i="5" s="1"/>
  <c r="V47" i="5" s="1"/>
  <c r="W47" i="5" s="1"/>
  <c r="I46" i="8"/>
  <c r="J46" i="8" s="1"/>
  <c r="F46" i="5" s="1"/>
  <c r="V46" i="5" s="1"/>
  <c r="W46" i="5" s="1"/>
  <c r="I45" i="8"/>
  <c r="I44" i="8"/>
  <c r="J44" i="8" s="1"/>
  <c r="I43" i="8"/>
  <c r="I42" i="8"/>
  <c r="J42" i="8" s="1"/>
  <c r="F45" i="5" s="1"/>
  <c r="V45" i="5" s="1"/>
  <c r="W45" i="5" s="1"/>
  <c r="E41" i="8"/>
  <c r="I41" i="8" s="1"/>
  <c r="J41" i="8" s="1"/>
  <c r="I40" i="8"/>
  <c r="J40" i="8" s="1"/>
  <c r="I39" i="8"/>
  <c r="J39" i="8" s="1"/>
  <c r="I38" i="8"/>
  <c r="I37" i="8"/>
  <c r="J37" i="8" s="1"/>
  <c r="F61" i="5" s="1"/>
  <c r="I36" i="8"/>
  <c r="J36" i="8" s="1"/>
  <c r="F60" i="5" s="1"/>
  <c r="I35" i="8"/>
  <c r="J35" i="8" s="1"/>
  <c r="F59" i="5" s="1"/>
  <c r="B35" i="8"/>
  <c r="I34" i="8"/>
  <c r="J34" i="8" s="1"/>
  <c r="F58" i="5" s="1"/>
  <c r="I27" i="8"/>
  <c r="I32" i="8"/>
  <c r="J32" i="8" s="1"/>
  <c r="H28" i="8"/>
  <c r="E28" i="8"/>
  <c r="D28" i="8"/>
  <c r="I25" i="8"/>
  <c r="I31" i="8"/>
  <c r="J31" i="8" s="1"/>
  <c r="G2" i="8"/>
  <c r="F2" i="8"/>
  <c r="E2" i="8"/>
  <c r="D2" i="8"/>
  <c r="E3" i="8"/>
  <c r="D3" i="8"/>
  <c r="I4" i="8"/>
  <c r="I19" i="8"/>
  <c r="J19" i="8" s="1"/>
  <c r="I18" i="8"/>
  <c r="I10" i="8"/>
  <c r="I23" i="8"/>
  <c r="I9" i="8"/>
  <c r="I30" i="8"/>
  <c r="J30" i="8" s="1"/>
  <c r="I24" i="8"/>
  <c r="I7" i="8"/>
  <c r="J7" i="8" s="1"/>
  <c r="I6" i="8"/>
  <c r="I5" i="8"/>
  <c r="I14" i="8"/>
  <c r="I8" i="8"/>
  <c r="E29" i="8"/>
  <c r="D29" i="8"/>
  <c r="I13" i="8"/>
  <c r="I11" i="8"/>
  <c r="I21" i="8"/>
  <c r="I20" i="8"/>
  <c r="I16" i="8"/>
  <c r="I12" i="8"/>
  <c r="I15" i="8"/>
  <c r="I17" i="8"/>
  <c r="I22" i="8"/>
  <c r="I3" i="8" l="1"/>
  <c r="P15" i="1" s="1"/>
  <c r="V53" i="5"/>
  <c r="W53" i="5" s="1"/>
  <c r="V52" i="5"/>
  <c r="W52" i="5" s="1"/>
  <c r="V31" i="5"/>
  <c r="W31" i="5" s="1"/>
  <c r="D19" i="5"/>
  <c r="T31" i="5"/>
  <c r="T51" i="5"/>
  <c r="D16" i="5"/>
  <c r="D14" i="5"/>
  <c r="D23" i="5"/>
  <c r="E53" i="5"/>
  <c r="T53" i="5" s="1"/>
  <c r="E45" i="5"/>
  <c r="E49" i="5"/>
  <c r="E59" i="5"/>
  <c r="E54" i="5"/>
  <c r="Q54" i="5" s="1"/>
  <c r="J23" i="8"/>
  <c r="F28" i="5" s="1"/>
  <c r="P35" i="1"/>
  <c r="D38" i="5"/>
  <c r="D6" i="5"/>
  <c r="J15" i="8"/>
  <c r="P28" i="1"/>
  <c r="E48" i="5"/>
  <c r="T48" i="5" s="1"/>
  <c r="K48" i="5" s="1"/>
  <c r="Q48" i="5" s="1"/>
  <c r="U48" i="5" s="1"/>
  <c r="E60" i="5"/>
  <c r="D41" i="5"/>
  <c r="D18" i="5"/>
  <c r="E52" i="5"/>
  <c r="T52" i="5" s="1"/>
  <c r="E61" i="5"/>
  <c r="J24" i="8"/>
  <c r="F29" i="5" s="1"/>
  <c r="P36" i="1"/>
  <c r="J17" i="8"/>
  <c r="P30" i="1"/>
  <c r="J45" i="8"/>
  <c r="F56" i="5" s="1"/>
  <c r="E56" i="5"/>
  <c r="T56" i="5" s="1"/>
  <c r="J10" i="8"/>
  <c r="V15" i="5" s="1"/>
  <c r="W15" i="5" s="1"/>
  <c r="X15" i="5" s="1"/>
  <c r="P23" i="1"/>
  <c r="J13" i="8"/>
  <c r="P26" i="1"/>
  <c r="D44" i="5"/>
  <c r="J27" i="8"/>
  <c r="F32" i="5" s="1"/>
  <c r="V32" i="5" s="1"/>
  <c r="W32" i="5" s="1"/>
  <c r="P39" i="1"/>
  <c r="D7" i="5"/>
  <c r="J22" i="8"/>
  <c r="F27" i="5" s="1"/>
  <c r="P34" i="1"/>
  <c r="J9" i="8"/>
  <c r="P22" i="1"/>
  <c r="J18" i="8"/>
  <c r="P31" i="1"/>
  <c r="J4" i="8"/>
  <c r="V7" i="5" s="1"/>
  <c r="W7" i="5" s="1"/>
  <c r="P16" i="1"/>
  <c r="J8" i="8"/>
  <c r="P21" i="1"/>
  <c r="J14" i="8"/>
  <c r="P27" i="1"/>
  <c r="O27" i="1"/>
  <c r="D25" i="5"/>
  <c r="E47" i="5"/>
  <c r="E46" i="5"/>
  <c r="O23" i="1"/>
  <c r="R23" i="1" s="1"/>
  <c r="J16" i="8"/>
  <c r="P29" i="1"/>
  <c r="J20" i="8"/>
  <c r="P32" i="1"/>
  <c r="J21" i="8"/>
  <c r="P33" i="1"/>
  <c r="J11" i="8"/>
  <c r="P24" i="1"/>
  <c r="J5" i="8"/>
  <c r="P17" i="1"/>
  <c r="J6" i="8"/>
  <c r="V9" i="5" s="1"/>
  <c r="W9" i="5" s="1"/>
  <c r="P18" i="1"/>
  <c r="D29" i="5"/>
  <c r="D28" i="5"/>
  <c r="J12" i="8"/>
  <c r="P25" i="1"/>
  <c r="J25" i="8"/>
  <c r="F30" i="5" s="1"/>
  <c r="V30" i="5" s="1"/>
  <c r="W30" i="5" s="1"/>
  <c r="P37" i="1"/>
  <c r="J43" i="8"/>
  <c r="F55" i="5" s="1"/>
  <c r="E55" i="5"/>
  <c r="T55" i="5" s="1"/>
  <c r="E50" i="5"/>
  <c r="E58" i="5"/>
  <c r="F39" i="5"/>
  <c r="V39" i="5" s="1"/>
  <c r="W39" i="5" s="1"/>
  <c r="E39" i="5"/>
  <c r="O21" i="1"/>
  <c r="V24" i="5"/>
  <c r="W24" i="5" s="1"/>
  <c r="X24" i="5" s="1"/>
  <c r="Q24" i="5"/>
  <c r="F43" i="5"/>
  <c r="V43" i="5" s="1"/>
  <c r="W43" i="5" s="1"/>
  <c r="E43" i="5"/>
  <c r="T43" i="5" s="1"/>
  <c r="Q38" i="1"/>
  <c r="U38" i="1"/>
  <c r="R38" i="1"/>
  <c r="O22" i="1"/>
  <c r="O17" i="1"/>
  <c r="U17" i="1" s="1"/>
  <c r="O30" i="1"/>
  <c r="O33" i="1"/>
  <c r="O28" i="1"/>
  <c r="E42" i="5"/>
  <c r="T42" i="5" s="1"/>
  <c r="F42" i="5"/>
  <c r="V42" i="5" s="1"/>
  <c r="W42" i="5" s="1"/>
  <c r="E44" i="5"/>
  <c r="Q44" i="5" s="1"/>
  <c r="F44" i="5"/>
  <c r="V44" i="5" s="1"/>
  <c r="W44" i="5" s="1"/>
  <c r="O25" i="1"/>
  <c r="F41" i="5"/>
  <c r="E41" i="5"/>
  <c r="O29" i="1"/>
  <c r="E27" i="5"/>
  <c r="O34" i="1" s="1"/>
  <c r="O32" i="1"/>
  <c r="E29" i="5"/>
  <c r="E30" i="5"/>
  <c r="O37" i="1" s="1"/>
  <c r="O24" i="1"/>
  <c r="F36" i="5"/>
  <c r="V36" i="5" s="1"/>
  <c r="W36" i="5" s="1"/>
  <c r="E36" i="5"/>
  <c r="T36" i="5" s="1"/>
  <c r="J36" i="5" s="1"/>
  <c r="T9" i="5"/>
  <c r="E28" i="5"/>
  <c r="O35" i="1" s="1"/>
  <c r="E32" i="5"/>
  <c r="O39" i="1" s="1"/>
  <c r="U39" i="1" s="1"/>
  <c r="T10" i="5"/>
  <c r="F38" i="5"/>
  <c r="E38" i="5"/>
  <c r="J51" i="8"/>
  <c r="F51" i="5" s="1"/>
  <c r="I28" i="8"/>
  <c r="E33" i="5" s="1"/>
  <c r="O40" i="1" s="1"/>
  <c r="I2" i="8"/>
  <c r="T5" i="5" s="1"/>
  <c r="I29" i="8"/>
  <c r="J29" i="8" s="1"/>
  <c r="F37" i="5" s="1"/>
  <c r="J3" i="8" l="1"/>
  <c r="X42" i="5"/>
  <c r="X52" i="5"/>
  <c r="N52" i="5" s="1"/>
  <c r="X48" i="5"/>
  <c r="V18" i="5"/>
  <c r="W18" i="5" s="1"/>
  <c r="V16" i="5"/>
  <c r="W16" i="5" s="1"/>
  <c r="V38" i="5"/>
  <c r="W38" i="5" s="1"/>
  <c r="T50" i="5"/>
  <c r="X50" i="5" s="1"/>
  <c r="Q50" i="5"/>
  <c r="U50" i="5" s="1"/>
  <c r="V23" i="5"/>
  <c r="W23" i="5" s="1"/>
  <c r="J23" i="5"/>
  <c r="V56" i="5"/>
  <c r="W56" i="5" s="1"/>
  <c r="X56" i="5" s="1"/>
  <c r="J56" i="5" s="1"/>
  <c r="V28" i="5"/>
  <c r="W28" i="5" s="1"/>
  <c r="V51" i="5"/>
  <c r="W51" i="5" s="1"/>
  <c r="X51" i="5" s="1"/>
  <c r="O51" i="5" s="1"/>
  <c r="V26" i="5"/>
  <c r="W26" i="5" s="1"/>
  <c r="V14" i="5"/>
  <c r="W14" i="5" s="1"/>
  <c r="T59" i="5"/>
  <c r="Q59" i="5"/>
  <c r="V21" i="5"/>
  <c r="W21" i="5" s="1"/>
  <c r="T49" i="5"/>
  <c r="X49" i="5" s="1"/>
  <c r="Q49" i="5"/>
  <c r="U49" i="5" s="1"/>
  <c r="X53" i="5"/>
  <c r="V20" i="5"/>
  <c r="W20" i="5" s="1"/>
  <c r="T58" i="5"/>
  <c r="Q58" i="5"/>
  <c r="V41" i="5"/>
  <c r="W41" i="5" s="1"/>
  <c r="T45" i="5"/>
  <c r="X31" i="5"/>
  <c r="V8" i="5"/>
  <c r="W8" i="5" s="1"/>
  <c r="J22" i="5"/>
  <c r="V22" i="5"/>
  <c r="W22" i="5" s="1"/>
  <c r="T61" i="5"/>
  <c r="Q61" i="5"/>
  <c r="V25" i="5"/>
  <c r="W25" i="5" s="1"/>
  <c r="T47" i="5"/>
  <c r="X47" i="5" s="1"/>
  <c r="Q47" i="5"/>
  <c r="U47" i="5" s="1"/>
  <c r="V13" i="5"/>
  <c r="W13" i="5" s="1"/>
  <c r="V55" i="5"/>
  <c r="W55" i="5" s="1"/>
  <c r="X55" i="5" s="1"/>
  <c r="O55" i="5" s="1"/>
  <c r="V6" i="5"/>
  <c r="W6" i="5" s="1"/>
  <c r="V17" i="5"/>
  <c r="W17" i="5" s="1"/>
  <c r="X43" i="5"/>
  <c r="T39" i="5"/>
  <c r="X39" i="5" s="1"/>
  <c r="Q39" i="5"/>
  <c r="U39" i="5" s="1"/>
  <c r="V10" i="5"/>
  <c r="W10" i="5" s="1"/>
  <c r="X10" i="5" s="1"/>
  <c r="J10" i="5" s="1"/>
  <c r="T46" i="5"/>
  <c r="X46" i="5" s="1"/>
  <c r="Q46" i="5"/>
  <c r="U46" i="5" s="1"/>
  <c r="X36" i="5"/>
  <c r="X9" i="5"/>
  <c r="T60" i="5"/>
  <c r="Q60" i="5"/>
  <c r="V29" i="5"/>
  <c r="W29" i="5" s="1"/>
  <c r="V27" i="5"/>
  <c r="W27" i="5" s="1"/>
  <c r="V37" i="5"/>
  <c r="W37" i="5" s="1"/>
  <c r="V19" i="5"/>
  <c r="W19" i="5" s="1"/>
  <c r="T28" i="5"/>
  <c r="T23" i="5"/>
  <c r="T18" i="5"/>
  <c r="T14" i="5"/>
  <c r="T41" i="5"/>
  <c r="T29" i="5"/>
  <c r="T25" i="5"/>
  <c r="T19" i="5"/>
  <c r="T21" i="5"/>
  <c r="K9" i="5"/>
  <c r="J9" i="5"/>
  <c r="T16" i="5"/>
  <c r="T33" i="5"/>
  <c r="T32" i="5"/>
  <c r="X32" i="5" s="1"/>
  <c r="T30" i="5"/>
  <c r="J30" i="5" s="1"/>
  <c r="T6" i="5"/>
  <c r="T17" i="5"/>
  <c r="T38" i="5"/>
  <c r="T20" i="5"/>
  <c r="T26" i="5"/>
  <c r="T22" i="5"/>
  <c r="T27" i="5"/>
  <c r="T13" i="5"/>
  <c r="T8" i="5"/>
  <c r="T7" i="5"/>
  <c r="X7" i="5" s="1"/>
  <c r="T44" i="5"/>
  <c r="X44" i="5" s="1"/>
  <c r="U44" i="5"/>
  <c r="Q23" i="1"/>
  <c r="U23" i="1"/>
  <c r="J2" i="8"/>
  <c r="P13" i="1"/>
  <c r="E37" i="5"/>
  <c r="T37" i="5" s="1"/>
  <c r="U27" i="1"/>
  <c r="R27" i="1"/>
  <c r="Q27" i="1"/>
  <c r="J28" i="8"/>
  <c r="F33" i="5" s="1"/>
  <c r="P40" i="1"/>
  <c r="U32" i="1"/>
  <c r="Q32" i="1"/>
  <c r="R32" i="1"/>
  <c r="R22" i="1"/>
  <c r="Q22" i="1"/>
  <c r="U22" i="1"/>
  <c r="R34" i="1"/>
  <c r="Q34" i="1"/>
  <c r="U34" i="1"/>
  <c r="Q29" i="1"/>
  <c r="R29" i="1"/>
  <c r="U29" i="1"/>
  <c r="Q33" i="1"/>
  <c r="U33" i="1"/>
  <c r="R33" i="1"/>
  <c r="Q37" i="1"/>
  <c r="R37" i="1"/>
  <c r="U37" i="1"/>
  <c r="Q35" i="1"/>
  <c r="U35" i="1"/>
  <c r="R35" i="1"/>
  <c r="Q40" i="1"/>
  <c r="R40" i="1"/>
  <c r="U40" i="1"/>
  <c r="Q28" i="1"/>
  <c r="U28" i="1"/>
  <c r="R28" i="1"/>
  <c r="Q30" i="1"/>
  <c r="R30" i="1"/>
  <c r="U30" i="1"/>
  <c r="Q21" i="1"/>
  <c r="U21" i="1"/>
  <c r="R21" i="1"/>
  <c r="Q24" i="1"/>
  <c r="U24" i="1"/>
  <c r="R24" i="1"/>
  <c r="Q25" i="1"/>
  <c r="U25" i="1"/>
  <c r="R25" i="1"/>
  <c r="K100" i="1"/>
  <c r="K98" i="1"/>
  <c r="AD108" i="1"/>
  <c r="AS94" i="1"/>
  <c r="AS95" i="1"/>
  <c r="AS97" i="1"/>
  <c r="AT97" i="1" s="1"/>
  <c r="X97" i="1" s="1"/>
  <c r="AS99" i="1"/>
  <c r="AV99" i="1" s="1"/>
  <c r="AS101" i="1"/>
  <c r="AS102" i="1"/>
  <c r="AS103" i="1"/>
  <c r="AS104" i="1"/>
  <c r="AS105" i="1"/>
  <c r="T100" i="1"/>
  <c r="O100" i="1"/>
  <c r="R100" i="1" s="1"/>
  <c r="AA98" i="1"/>
  <c r="AE98" i="1"/>
  <c r="U98" i="1"/>
  <c r="Q98" i="1"/>
  <c r="V98" i="1"/>
  <c r="R98" i="1"/>
  <c r="M52" i="5" l="1"/>
  <c r="L56" i="5"/>
  <c r="M56" i="5"/>
  <c r="X19" i="5"/>
  <c r="M19" i="5" s="1"/>
  <c r="L55" i="5"/>
  <c r="N10" i="5"/>
  <c r="X38" i="5"/>
  <c r="L38" i="5" s="1"/>
  <c r="O10" i="5"/>
  <c r="K10" i="5"/>
  <c r="X14" i="5"/>
  <c r="O14" i="5" s="1"/>
  <c r="J19" i="5"/>
  <c r="O19" i="5"/>
  <c r="L10" i="5"/>
  <c r="X17" i="5"/>
  <c r="L17" i="5" s="1"/>
  <c r="X16" i="5"/>
  <c r="M16" i="5" s="1"/>
  <c r="X25" i="5"/>
  <c r="K25" i="5" s="1"/>
  <c r="X6" i="5"/>
  <c r="L6" i="5" s="1"/>
  <c r="X28" i="5"/>
  <c r="N28" i="5" s="1"/>
  <c r="K56" i="5"/>
  <c r="K55" i="5"/>
  <c r="O56" i="5"/>
  <c r="M55" i="5"/>
  <c r="N56" i="5"/>
  <c r="L52" i="5"/>
  <c r="K52" i="5"/>
  <c r="O52" i="5"/>
  <c r="X41" i="5"/>
  <c r="L53" i="5"/>
  <c r="M53" i="5"/>
  <c r="N53" i="5"/>
  <c r="O53" i="5"/>
  <c r="K53" i="5"/>
  <c r="X23" i="5"/>
  <c r="J55" i="5"/>
  <c r="X26" i="5"/>
  <c r="N55" i="5"/>
  <c r="X27" i="5"/>
  <c r="X21" i="5"/>
  <c r="V33" i="5"/>
  <c r="W33" i="5" s="1"/>
  <c r="X33" i="5" s="1"/>
  <c r="L33" i="5" s="1"/>
  <c r="J33" i="5"/>
  <c r="V5" i="5"/>
  <c r="W5" i="5" s="1"/>
  <c r="X5" i="5" s="1"/>
  <c r="N5" i="5" s="1"/>
  <c r="X13" i="5"/>
  <c r="X30" i="5"/>
  <c r="X18" i="5"/>
  <c r="L19" i="5"/>
  <c r="X20" i="5"/>
  <c r="K51" i="5"/>
  <c r="X29" i="5"/>
  <c r="M51" i="5"/>
  <c r="M10" i="5"/>
  <c r="X22" i="5"/>
  <c r="K31" i="5"/>
  <c r="O31" i="5"/>
  <c r="L31" i="5"/>
  <c r="M31" i="5"/>
  <c r="N31" i="5"/>
  <c r="J31" i="5"/>
  <c r="N51" i="5"/>
  <c r="N38" i="5"/>
  <c r="L51" i="5"/>
  <c r="M38" i="5"/>
  <c r="X8" i="5"/>
  <c r="X37" i="5"/>
  <c r="K45" i="5"/>
  <c r="Q45" i="5" s="1"/>
  <c r="U45" i="5" s="1"/>
  <c r="X45" i="5"/>
  <c r="K30" i="5"/>
  <c r="U100" i="1"/>
  <c r="AS98" i="1"/>
  <c r="Q100" i="1"/>
  <c r="AU98" i="1"/>
  <c r="V100" i="1"/>
  <c r="AV97" i="1"/>
  <c r="AD100" i="1"/>
  <c r="AT99" i="1"/>
  <c r="AT98" i="1"/>
  <c r="X98" i="1" s="1"/>
  <c r="AV98" i="1"/>
  <c r="AU99" i="1"/>
  <c r="AU97" i="1"/>
  <c r="N14" i="5" l="1"/>
  <c r="J38" i="5"/>
  <c r="K19" i="5"/>
  <c r="O38" i="5"/>
  <c r="N19" i="5"/>
  <c r="K38" i="5"/>
  <c r="M14" i="5"/>
  <c r="K28" i="5"/>
  <c r="L25" i="5"/>
  <c r="N17" i="5"/>
  <c r="O6" i="5"/>
  <c r="J16" i="5"/>
  <c r="N25" i="5"/>
  <c r="L14" i="5"/>
  <c r="Q56" i="5"/>
  <c r="U56" i="5" s="1"/>
  <c r="Q53" i="5"/>
  <c r="U53" i="5" s="1"/>
  <c r="L28" i="5"/>
  <c r="M28" i="5"/>
  <c r="M25" i="5"/>
  <c r="O25" i="5"/>
  <c r="L16" i="5"/>
  <c r="Q52" i="5"/>
  <c r="U52" i="5" s="1"/>
  <c r="J25" i="5"/>
  <c r="J28" i="5"/>
  <c r="J14" i="5"/>
  <c r="I38" i="5"/>
  <c r="N6" i="5"/>
  <c r="J6" i="5"/>
  <c r="K14" i="5"/>
  <c r="I25" i="5"/>
  <c r="O28" i="5"/>
  <c r="Q51" i="5"/>
  <c r="U51" i="5" s="1"/>
  <c r="Q55" i="5"/>
  <c r="U55" i="5" s="1"/>
  <c r="K6" i="5"/>
  <c r="M6" i="5"/>
  <c r="O16" i="5"/>
  <c r="N16" i="5"/>
  <c r="K16" i="5"/>
  <c r="K17" i="5"/>
  <c r="M17" i="5"/>
  <c r="O17" i="5"/>
  <c r="J17" i="5"/>
  <c r="Q31" i="5"/>
  <c r="U31" i="5" s="1"/>
  <c r="K33" i="5"/>
  <c r="K23" i="5"/>
  <c r="O23" i="5"/>
  <c r="N23" i="5"/>
  <c r="L23" i="5"/>
  <c r="M23" i="5"/>
  <c r="K5" i="5"/>
  <c r="M37" i="5"/>
  <c r="K37" i="5"/>
  <c r="L37" i="5"/>
  <c r="J37" i="5"/>
  <c r="O37" i="5"/>
  <c r="N37" i="5"/>
  <c r="K8" i="5"/>
  <c r="L8" i="5"/>
  <c r="M8" i="5"/>
  <c r="N8" i="5"/>
  <c r="O8" i="5"/>
  <c r="J8" i="5"/>
  <c r="I8" i="5"/>
  <c r="L5" i="5"/>
  <c r="O33" i="5"/>
  <c r="M21" i="5"/>
  <c r="J21" i="5"/>
  <c r="N21" i="5"/>
  <c r="L21" i="5"/>
  <c r="K21" i="5"/>
  <c r="O21" i="5"/>
  <c r="M5" i="5"/>
  <c r="O27" i="5"/>
  <c r="M27" i="5"/>
  <c r="J27" i="5"/>
  <c r="K27" i="5"/>
  <c r="N27" i="5"/>
  <c r="L27" i="5"/>
  <c r="J5" i="5"/>
  <c r="N33" i="5"/>
  <c r="K26" i="5"/>
  <c r="L26" i="5"/>
  <c r="N26" i="5"/>
  <c r="M26" i="5"/>
  <c r="O26" i="5"/>
  <c r="J26" i="5"/>
  <c r="N22" i="5"/>
  <c r="L22" i="5"/>
  <c r="K22" i="5"/>
  <c r="O22" i="5"/>
  <c r="M22" i="5"/>
  <c r="O5" i="5"/>
  <c r="M33" i="5"/>
  <c r="O13" i="5"/>
  <c r="K13" i="5"/>
  <c r="L13" i="5"/>
  <c r="M13" i="5"/>
  <c r="N13" i="5"/>
  <c r="J13" i="5"/>
  <c r="K29" i="5"/>
  <c r="L29" i="5"/>
  <c r="J29" i="5"/>
  <c r="M29" i="5"/>
  <c r="N29" i="5"/>
  <c r="O29" i="5"/>
  <c r="K20" i="5"/>
  <c r="L20" i="5"/>
  <c r="M20" i="5"/>
  <c r="N20" i="5"/>
  <c r="O20" i="5"/>
  <c r="J20" i="5"/>
  <c r="N18" i="5"/>
  <c r="K18" i="5"/>
  <c r="O18" i="5"/>
  <c r="J18" i="5"/>
  <c r="L18" i="5"/>
  <c r="M18" i="5"/>
  <c r="L41" i="5"/>
  <c r="J41" i="5"/>
  <c r="K41" i="5"/>
  <c r="M41" i="5"/>
  <c r="N41" i="5"/>
  <c r="O41" i="5"/>
  <c r="AC100" i="1"/>
  <c r="AA100" i="1"/>
  <c r="AB100" i="1"/>
  <c r="Z100" i="1"/>
  <c r="AE100" i="1"/>
  <c r="AS100" i="1" l="1"/>
  <c r="AU100" i="1"/>
  <c r="AV100" i="1"/>
  <c r="AF78" i="1" l="1"/>
  <c r="AD78" i="1"/>
  <c r="AL87" i="1"/>
  <c r="D11" i="4" l="1"/>
  <c r="E59" i="9"/>
  <c r="G59" i="9"/>
  <c r="T51" i="1" l="1"/>
  <c r="I4" i="9"/>
  <c r="AE96" i="1" l="1"/>
  <c r="AS96" i="1" s="1"/>
  <c r="AB88" i="1"/>
  <c r="AB86" i="1"/>
  <c r="AA78" i="1"/>
  <c r="AE78" i="1"/>
  <c r="AG63" i="1"/>
  <c r="T86" i="1"/>
  <c r="O86" i="1"/>
  <c r="L86" i="1"/>
  <c r="T88" i="1"/>
  <c r="V88" i="1" s="1"/>
  <c r="O88" i="1"/>
  <c r="G46" i="9"/>
  <c r="E46" i="9"/>
  <c r="G54" i="9" l="1"/>
  <c r="E54" i="9"/>
  <c r="G35" i="9"/>
  <c r="I34" i="9"/>
  <c r="I33" i="9"/>
  <c r="I32" i="9"/>
  <c r="I31" i="9"/>
  <c r="I30" i="9"/>
  <c r="I29" i="9"/>
  <c r="I28" i="9"/>
  <c r="I27" i="9"/>
  <c r="I26" i="9"/>
  <c r="H25" i="9"/>
  <c r="I25" i="9" s="1"/>
  <c r="H24" i="9"/>
  <c r="I24" i="9" s="1"/>
  <c r="H23" i="9"/>
  <c r="I23" i="9" s="1"/>
  <c r="I22" i="9"/>
  <c r="H21" i="9"/>
  <c r="I21" i="9" s="1"/>
  <c r="I20" i="9"/>
  <c r="H19" i="9"/>
  <c r="I19" i="9" s="1"/>
  <c r="I18" i="9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I11" i="9"/>
  <c r="H10" i="9"/>
  <c r="I10" i="9" s="1"/>
  <c r="H9" i="9"/>
  <c r="I9" i="9" s="1"/>
  <c r="I8" i="9"/>
  <c r="I7" i="9"/>
  <c r="I6" i="9"/>
  <c r="I35" i="9" l="1"/>
  <c r="I37" i="9" s="1"/>
  <c r="G12" i="1" l="1"/>
  <c r="G44" i="1" s="1"/>
  <c r="Q27" i="5" l="1"/>
  <c r="U27" i="5" s="1"/>
  <c r="O41" i="1" l="1"/>
  <c r="R41" i="1" l="1"/>
  <c r="P41" i="1"/>
  <c r="P12" i="1" l="1"/>
  <c r="P44" i="1" s="1"/>
  <c r="D68" i="8" l="1"/>
  <c r="O12" i="1" l="1"/>
  <c r="Q5" i="5"/>
  <c r="U5" i="5" s="1"/>
  <c r="Q37" i="5"/>
  <c r="U37" i="5" s="1"/>
  <c r="Q74" i="5"/>
  <c r="Q73" i="5"/>
  <c r="Q72" i="5"/>
  <c r="Q71" i="5"/>
  <c r="Q43" i="5"/>
  <c r="U43" i="5" s="1"/>
  <c r="Q42" i="5"/>
  <c r="U42" i="5" s="1"/>
  <c r="Q38" i="5"/>
  <c r="U38" i="5" s="1"/>
  <c r="Q32" i="5"/>
  <c r="U32" i="5" s="1"/>
  <c r="Q36" i="5"/>
  <c r="U36" i="5" s="1"/>
  <c r="Q15" i="5"/>
  <c r="Q12" i="5"/>
  <c r="Q34" i="5"/>
  <c r="Q33" i="5"/>
  <c r="U33" i="5" s="1"/>
  <c r="Q30" i="5"/>
  <c r="U30" i="5" s="1"/>
  <c r="Q26" i="5"/>
  <c r="U26" i="5" s="1"/>
  <c r="Q25" i="5"/>
  <c r="U25" i="5" s="1"/>
  <c r="Q23" i="5"/>
  <c r="U23" i="5" s="1"/>
  <c r="Q21" i="5"/>
  <c r="U21" i="5" s="1"/>
  <c r="Q11" i="5"/>
  <c r="Q18" i="5"/>
  <c r="U18" i="5" s="1"/>
  <c r="Q7" i="5"/>
  <c r="U7" i="5" s="1"/>
  <c r="Q20" i="5"/>
  <c r="U20" i="5" s="1"/>
  <c r="Q16" i="5"/>
  <c r="U16" i="5" s="1"/>
  <c r="Q9" i="5"/>
  <c r="U9" i="5" s="1"/>
  <c r="Q10" i="5"/>
  <c r="U10" i="5" s="1"/>
  <c r="Q8" i="5"/>
  <c r="U8" i="5" s="1"/>
  <c r="Q13" i="5"/>
  <c r="U13" i="5" s="1"/>
  <c r="Q14" i="5"/>
  <c r="U14" i="5" s="1"/>
  <c r="Q19" i="5"/>
  <c r="U19" i="5" s="1"/>
  <c r="L70" i="5"/>
  <c r="Q70" i="5" s="1"/>
  <c r="L69" i="5"/>
  <c r="Q69" i="5" s="1"/>
  <c r="L68" i="5"/>
  <c r="Q68" i="5" s="1"/>
  <c r="Q41" i="5"/>
  <c r="U41" i="5" s="1"/>
  <c r="Q29" i="5"/>
  <c r="U29" i="5" s="1"/>
  <c r="Q6" i="5"/>
  <c r="U6" i="5" s="1"/>
  <c r="Q22" i="5" l="1"/>
  <c r="U22" i="5" s="1"/>
  <c r="Q28" i="5"/>
  <c r="U28" i="5" s="1"/>
  <c r="Q17" i="5"/>
  <c r="U17" i="5" s="1"/>
  <c r="Q35" i="5"/>
  <c r="Q75" i="5"/>
  <c r="G83" i="1" l="1"/>
  <c r="E50" i="2" l="1"/>
  <c r="D47" i="2"/>
  <c r="D50" i="2" s="1"/>
  <c r="D16" i="4"/>
  <c r="D19" i="4" s="1"/>
  <c r="D13" i="4" l="1"/>
  <c r="C19" i="4"/>
  <c r="C13" i="4"/>
  <c r="AS21" i="1"/>
  <c r="AS22" i="1"/>
  <c r="AT21" i="1" l="1"/>
  <c r="X21" i="1" s="1"/>
  <c r="AU21" i="1"/>
  <c r="AT22" i="1"/>
  <c r="X22" i="1" s="1"/>
  <c r="AU22" i="1"/>
  <c r="AD51" i="1" l="1"/>
  <c r="O51" i="1"/>
  <c r="M45" i="2"/>
  <c r="U41" i="1" l="1"/>
  <c r="E64" i="2"/>
  <c r="D64" i="2"/>
  <c r="I21" i="2"/>
  <c r="I25" i="2"/>
  <c r="H21" i="1"/>
  <c r="K21" i="1" s="1"/>
  <c r="H22" i="1"/>
  <c r="K22" i="1" s="1"/>
  <c r="AV22" i="1" l="1"/>
  <c r="AV21" i="1"/>
  <c r="L17" i="1" l="1"/>
  <c r="L39" i="1"/>
  <c r="G14" i="2"/>
  <c r="Q39" i="1" l="1"/>
  <c r="V39" i="1"/>
  <c r="R39" i="1"/>
  <c r="R17" i="1"/>
  <c r="V17" i="1"/>
  <c r="Q17" i="1"/>
  <c r="G90" i="1"/>
  <c r="AQ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T115" i="1"/>
  <c r="O115" i="1"/>
  <c r="U115" i="1" s="1"/>
  <c r="L115" i="1"/>
  <c r="F115" i="1"/>
  <c r="E115" i="1"/>
  <c r="AS114" i="1"/>
  <c r="V114" i="1"/>
  <c r="U114" i="1"/>
  <c r="Q114" i="1"/>
  <c r="H114" i="1"/>
  <c r="J114" i="1" s="1"/>
  <c r="B114" i="1"/>
  <c r="AS113" i="1"/>
  <c r="V113" i="1"/>
  <c r="U113" i="1"/>
  <c r="Q113" i="1"/>
  <c r="H113" i="1"/>
  <c r="J113" i="1" s="1"/>
  <c r="AS111" i="1"/>
  <c r="AS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C108" i="1"/>
  <c r="AB108" i="1"/>
  <c r="AA108" i="1"/>
  <c r="Z108" i="1"/>
  <c r="Y108" i="1"/>
  <c r="L108" i="1"/>
  <c r="E108" i="1"/>
  <c r="AS107" i="1"/>
  <c r="AV107" i="1" s="1"/>
  <c r="V107" i="1"/>
  <c r="J107" i="1"/>
  <c r="AS106" i="1"/>
  <c r="O106" i="1"/>
  <c r="K106" i="1"/>
  <c r="J106" i="1"/>
  <c r="O105" i="1"/>
  <c r="K105" i="1"/>
  <c r="J105" i="1"/>
  <c r="AV104" i="1"/>
  <c r="V104" i="1"/>
  <c r="U104" i="1"/>
  <c r="R104" i="1"/>
  <c r="K104" i="1"/>
  <c r="V103" i="1"/>
  <c r="U103" i="1"/>
  <c r="Q103" i="1"/>
  <c r="K103" i="1"/>
  <c r="H103" i="1"/>
  <c r="R103" i="1" s="1"/>
  <c r="X102" i="1"/>
  <c r="X101" i="1"/>
  <c r="L96" i="1"/>
  <c r="K96" i="1"/>
  <c r="J96" i="1"/>
  <c r="X95" i="1"/>
  <c r="X94" i="1"/>
  <c r="AS93" i="1"/>
  <c r="U93" i="1"/>
  <c r="L93" i="1"/>
  <c r="V93" i="1" s="1"/>
  <c r="AS92" i="1"/>
  <c r="AS91" i="1"/>
  <c r="AQ90" i="1"/>
  <c r="AP90" i="1"/>
  <c r="AO90" i="1"/>
  <c r="AN90" i="1"/>
  <c r="AM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F90" i="1"/>
  <c r="E90" i="1"/>
  <c r="AS89" i="1"/>
  <c r="V89" i="1"/>
  <c r="U89" i="1"/>
  <c r="Q89" i="1"/>
  <c r="H89" i="1"/>
  <c r="K89" i="1" s="1"/>
  <c r="AS88" i="1"/>
  <c r="H88" i="1"/>
  <c r="K88" i="1" s="1"/>
  <c r="AS87" i="1"/>
  <c r="AV87" i="1" s="1"/>
  <c r="V87" i="1"/>
  <c r="R87" i="1"/>
  <c r="AS86" i="1"/>
  <c r="O90" i="1"/>
  <c r="L90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C83" i="1"/>
  <c r="AB83" i="1"/>
  <c r="AA83" i="1"/>
  <c r="Z83" i="1"/>
  <c r="O83" i="1"/>
  <c r="L83" i="1"/>
  <c r="E83" i="1"/>
  <c r="AS82" i="1"/>
  <c r="AV82" i="1" s="1"/>
  <c r="V82" i="1"/>
  <c r="J82" i="1"/>
  <c r="AS81" i="1"/>
  <c r="AV81" i="1" s="1"/>
  <c r="V81" i="1"/>
  <c r="J81" i="1"/>
  <c r="V80" i="1"/>
  <c r="AS80" i="1" s="1"/>
  <c r="J80" i="1"/>
  <c r="AS79" i="1"/>
  <c r="T79" i="1"/>
  <c r="V79" i="1" s="1"/>
  <c r="Q79" i="1"/>
  <c r="K79" i="1"/>
  <c r="H79" i="1"/>
  <c r="R79" i="1" s="1"/>
  <c r="AS78" i="1"/>
  <c r="AD83" i="1"/>
  <c r="Y83" i="1"/>
  <c r="V78" i="1"/>
  <c r="U78" i="1"/>
  <c r="Q78" i="1"/>
  <c r="K78" i="1"/>
  <c r="H78" i="1"/>
  <c r="R78" i="1" s="1"/>
  <c r="V75" i="1"/>
  <c r="H75" i="1"/>
  <c r="K75" i="1" s="1"/>
  <c r="V73" i="1"/>
  <c r="U73" i="1"/>
  <c r="Q73" i="1"/>
  <c r="H73" i="1"/>
  <c r="K73" i="1" s="1"/>
  <c r="AS72" i="1"/>
  <c r="T72" i="1"/>
  <c r="V72" i="1" s="1"/>
  <c r="O72" i="1"/>
  <c r="H72" i="1"/>
  <c r="K72" i="1" s="1"/>
  <c r="AK71" i="1"/>
  <c r="AK75" i="1" s="1"/>
  <c r="AS75" i="1" s="1"/>
  <c r="AB71" i="1"/>
  <c r="AA71" i="1"/>
  <c r="Z71" i="1"/>
  <c r="Y71" i="1"/>
  <c r="L71" i="1"/>
  <c r="G71" i="1"/>
  <c r="F71" i="1"/>
  <c r="E71" i="1"/>
  <c r="AQ68" i="1"/>
  <c r="AM68" i="1"/>
  <c r="AL68" i="1"/>
  <c r="AK68" i="1"/>
  <c r="AJ68" i="1"/>
  <c r="AI68" i="1"/>
  <c r="AH68" i="1"/>
  <c r="AG68" i="1"/>
  <c r="AF68" i="1"/>
  <c r="AD68" i="1"/>
  <c r="AC68" i="1"/>
  <c r="AB68" i="1"/>
  <c r="AA68" i="1"/>
  <c r="Z68" i="1"/>
  <c r="Y68" i="1"/>
  <c r="T68" i="1"/>
  <c r="L68" i="1"/>
  <c r="G68" i="1"/>
  <c r="F68" i="1"/>
  <c r="E68" i="1"/>
  <c r="AS67" i="1"/>
  <c r="V67" i="1"/>
  <c r="U67" i="1"/>
  <c r="Q67" i="1"/>
  <c r="H67" i="1"/>
  <c r="R67" i="1" s="1"/>
  <c r="AS66" i="1"/>
  <c r="V66" i="1"/>
  <c r="U66" i="1"/>
  <c r="Q66" i="1"/>
  <c r="H66" i="1"/>
  <c r="J66" i="1" s="1"/>
  <c r="AS65" i="1"/>
  <c r="V65" i="1"/>
  <c r="U65" i="1"/>
  <c r="Q65" i="1"/>
  <c r="H65" i="1"/>
  <c r="R65" i="1" s="1"/>
  <c r="AS64" i="1"/>
  <c r="V64" i="1"/>
  <c r="U64" i="1"/>
  <c r="Q64" i="1"/>
  <c r="H64" i="1"/>
  <c r="R64" i="1" s="1"/>
  <c r="AS63" i="1"/>
  <c r="V63" i="1"/>
  <c r="U63" i="1"/>
  <c r="Q63" i="1"/>
  <c r="H63" i="1"/>
  <c r="J63" i="1" s="1"/>
  <c r="AS62" i="1"/>
  <c r="V62" i="1"/>
  <c r="U62" i="1"/>
  <c r="Q62" i="1"/>
  <c r="H62" i="1"/>
  <c r="R62" i="1" s="1"/>
  <c r="AS61" i="1"/>
  <c r="V61" i="1"/>
  <c r="U61" i="1"/>
  <c r="Q61" i="1"/>
  <c r="H61" i="1"/>
  <c r="R61" i="1" s="1"/>
  <c r="AS60" i="1"/>
  <c r="V60" i="1"/>
  <c r="Q60" i="1"/>
  <c r="H60" i="1"/>
  <c r="J60" i="1" s="1"/>
  <c r="AS59" i="1"/>
  <c r="V59" i="1"/>
  <c r="U59" i="1"/>
  <c r="Q59" i="1"/>
  <c r="H59" i="1"/>
  <c r="R59" i="1" s="1"/>
  <c r="AS58" i="1"/>
  <c r="V58" i="1"/>
  <c r="U58" i="1"/>
  <c r="Q58" i="1"/>
  <c r="H58" i="1"/>
  <c r="R58" i="1" s="1"/>
  <c r="AS57" i="1"/>
  <c r="V57" i="1"/>
  <c r="U57" i="1"/>
  <c r="Q57" i="1"/>
  <c r="H57" i="1"/>
  <c r="R57" i="1" s="1"/>
  <c r="AS56" i="1"/>
  <c r="V56" i="1"/>
  <c r="U56" i="1"/>
  <c r="Q56" i="1"/>
  <c r="H56" i="1"/>
  <c r="R56" i="1" s="1"/>
  <c r="AS55" i="1"/>
  <c r="V55" i="1"/>
  <c r="U55" i="1"/>
  <c r="Q55" i="1"/>
  <c r="H55" i="1"/>
  <c r="K55" i="1" s="1"/>
  <c r="AS54" i="1"/>
  <c r="V54" i="1"/>
  <c r="U54" i="1"/>
  <c r="Q54" i="1"/>
  <c r="H54" i="1"/>
  <c r="R54" i="1" s="1"/>
  <c r="AS53" i="1"/>
  <c r="V53" i="1"/>
  <c r="U53" i="1"/>
  <c r="Q53" i="1"/>
  <c r="H53" i="1"/>
  <c r="R53" i="1" s="1"/>
  <c r="AS52" i="1"/>
  <c r="V52" i="1"/>
  <c r="U52" i="1"/>
  <c r="Q52" i="1"/>
  <c r="H52" i="1"/>
  <c r="J52" i="1" s="1"/>
  <c r="AS51" i="1"/>
  <c r="V51" i="1"/>
  <c r="H51" i="1"/>
  <c r="AS50" i="1"/>
  <c r="V50" i="1"/>
  <c r="U50" i="1"/>
  <c r="Q50" i="1"/>
  <c r="H50" i="1"/>
  <c r="R50" i="1" s="1"/>
  <c r="AS49" i="1"/>
  <c r="V49" i="1"/>
  <c r="U49" i="1"/>
  <c r="Q49" i="1"/>
  <c r="H49" i="1"/>
  <c r="J49" i="1" s="1"/>
  <c r="X48" i="1"/>
  <c r="X47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A44" i="1"/>
  <c r="AS41" i="1"/>
  <c r="V41" i="1"/>
  <c r="Q41" i="1"/>
  <c r="H41" i="1"/>
  <c r="AS40" i="1"/>
  <c r="H40" i="1"/>
  <c r="K40" i="1" s="1"/>
  <c r="AS39" i="1"/>
  <c r="H39" i="1"/>
  <c r="AS38" i="1"/>
  <c r="H38" i="1"/>
  <c r="K38" i="1" s="1"/>
  <c r="AS37" i="1"/>
  <c r="H37" i="1"/>
  <c r="K37" i="1" s="1"/>
  <c r="AS36" i="1"/>
  <c r="H36" i="1"/>
  <c r="AS35" i="1"/>
  <c r="H35" i="1"/>
  <c r="K35" i="1" s="1"/>
  <c r="AS34" i="1"/>
  <c r="H34" i="1"/>
  <c r="K34" i="1" s="1"/>
  <c r="AS33" i="1"/>
  <c r="AD44" i="1"/>
  <c r="H33" i="1"/>
  <c r="AS32" i="1"/>
  <c r="H32" i="1"/>
  <c r="K32" i="1" s="1"/>
  <c r="AS31" i="1"/>
  <c r="H31" i="1"/>
  <c r="K31" i="1" s="1"/>
  <c r="AS30" i="1"/>
  <c r="H30" i="1"/>
  <c r="AS29" i="1"/>
  <c r="H29" i="1"/>
  <c r="K29" i="1" s="1"/>
  <c r="AS28" i="1"/>
  <c r="H28" i="1"/>
  <c r="K28" i="1" s="1"/>
  <c r="AS27" i="1"/>
  <c r="H27" i="1"/>
  <c r="K27" i="1" s="1"/>
  <c r="H26" i="1"/>
  <c r="AS25" i="1"/>
  <c r="H25" i="1"/>
  <c r="AS24" i="1"/>
  <c r="H24" i="1"/>
  <c r="J24" i="1" s="1"/>
  <c r="AS23" i="1"/>
  <c r="AC44" i="1"/>
  <c r="H23" i="1"/>
  <c r="AS20" i="1"/>
  <c r="H20" i="1"/>
  <c r="K20" i="1" s="1"/>
  <c r="AS19" i="1"/>
  <c r="H19" i="1"/>
  <c r="AS18" i="1"/>
  <c r="H18" i="1"/>
  <c r="AS17" i="1"/>
  <c r="H17" i="1"/>
  <c r="AS16" i="1"/>
  <c r="H16" i="1"/>
  <c r="K16" i="1" s="1"/>
  <c r="AS15" i="1"/>
  <c r="L15" i="1"/>
  <c r="AS14" i="1"/>
  <c r="H14" i="1"/>
  <c r="J14" i="1" s="1"/>
  <c r="AS13" i="1"/>
  <c r="H13" i="1"/>
  <c r="F12" i="1"/>
  <c r="E12" i="1"/>
  <c r="E11" i="1"/>
  <c r="F11" i="1" s="1"/>
  <c r="Q15" i="1" l="1"/>
  <c r="R15" i="1"/>
  <c r="R12" i="1" s="1"/>
  <c r="V15" i="1"/>
  <c r="L110" i="1"/>
  <c r="T106" i="1"/>
  <c r="P106" i="1"/>
  <c r="T105" i="1"/>
  <c r="V105" i="1" s="1"/>
  <c r="P105" i="1"/>
  <c r="Z110" i="1"/>
  <c r="AA110" i="1"/>
  <c r="AA117" i="1" s="1"/>
  <c r="AB110" i="1"/>
  <c r="AS108" i="1"/>
  <c r="G110" i="1"/>
  <c r="H15" i="1"/>
  <c r="K15" i="1" s="1"/>
  <c r="T71" i="1"/>
  <c r="V71" i="1" s="1"/>
  <c r="AN110" i="1"/>
  <c r="AN117" i="1" s="1"/>
  <c r="AU113" i="1"/>
  <c r="AT60" i="1"/>
  <c r="X60" i="1" s="1"/>
  <c r="AU38" i="1"/>
  <c r="Q96" i="1"/>
  <c r="AU41" i="1"/>
  <c r="AT16" i="1"/>
  <c r="X16" i="1" s="1"/>
  <c r="J20" i="1"/>
  <c r="AT59" i="1"/>
  <c r="X59" i="1" s="1"/>
  <c r="AU67" i="1"/>
  <c r="AL90" i="1"/>
  <c r="AS90" i="1" s="1"/>
  <c r="AU114" i="1"/>
  <c r="AT57" i="1"/>
  <c r="X57" i="1" s="1"/>
  <c r="AT67" i="1"/>
  <c r="X67" i="1" s="1"/>
  <c r="J53" i="1"/>
  <c r="R51" i="1"/>
  <c r="J27" i="1"/>
  <c r="AU66" i="1"/>
  <c r="U72" i="1"/>
  <c r="Q93" i="1"/>
  <c r="J51" i="1"/>
  <c r="AV39" i="1"/>
  <c r="AV72" i="1"/>
  <c r="Q83" i="1"/>
  <c r="U96" i="1"/>
  <c r="AV35" i="1"/>
  <c r="AU39" i="1"/>
  <c r="J61" i="1"/>
  <c r="AT29" i="1"/>
  <c r="X29" i="1" s="1"/>
  <c r="H71" i="1"/>
  <c r="J71" i="1" s="1"/>
  <c r="AU50" i="1"/>
  <c r="AU82" i="1"/>
  <c r="O108" i="1"/>
  <c r="Q108" i="1" s="1"/>
  <c r="J50" i="1"/>
  <c r="J54" i="1"/>
  <c r="AT56" i="1"/>
  <c r="X56" i="1" s="1"/>
  <c r="AU59" i="1"/>
  <c r="AT66" i="1"/>
  <c r="X66" i="1" s="1"/>
  <c r="T90" i="1"/>
  <c r="U90" i="1" s="1"/>
  <c r="AV24" i="1"/>
  <c r="K50" i="1"/>
  <c r="K54" i="1"/>
  <c r="AV88" i="1"/>
  <c r="K49" i="1"/>
  <c r="AU51" i="1"/>
  <c r="K53" i="1"/>
  <c r="K61" i="1"/>
  <c r="AU65" i="1"/>
  <c r="AT72" i="1"/>
  <c r="AT32" i="1"/>
  <c r="X32" i="1" s="1"/>
  <c r="AV55" i="1"/>
  <c r="AV58" i="1"/>
  <c r="K60" i="1"/>
  <c r="AT65" i="1"/>
  <c r="X65" i="1" s="1"/>
  <c r="J16" i="1"/>
  <c r="AV78" i="1"/>
  <c r="AV64" i="1"/>
  <c r="V68" i="1"/>
  <c r="AV103" i="1"/>
  <c r="AS115" i="1"/>
  <c r="AV54" i="1"/>
  <c r="AV57" i="1"/>
  <c r="H83" i="1"/>
  <c r="R83" i="1" s="1"/>
  <c r="U88" i="1"/>
  <c r="R105" i="1"/>
  <c r="AU29" i="1"/>
  <c r="AT114" i="1"/>
  <c r="J26" i="1"/>
  <c r="K51" i="1"/>
  <c r="K66" i="1"/>
  <c r="K52" i="1"/>
  <c r="J89" i="1"/>
  <c r="K24" i="1"/>
  <c r="K26" i="1"/>
  <c r="AV32" i="1"/>
  <c r="J58" i="1"/>
  <c r="K30" i="1"/>
  <c r="K58" i="1"/>
  <c r="U60" i="1"/>
  <c r="AP110" i="1"/>
  <c r="R96" i="1"/>
  <c r="AV114" i="1"/>
  <c r="K33" i="1"/>
  <c r="K41" i="1"/>
  <c r="AT49" i="1"/>
  <c r="X49" i="1" s="1"/>
  <c r="AV50" i="1"/>
  <c r="AT53" i="1"/>
  <c r="X53" i="1" s="1"/>
  <c r="K56" i="1"/>
  <c r="K64" i="1"/>
  <c r="R73" i="1"/>
  <c r="AS77" i="1"/>
  <c r="AQ110" i="1"/>
  <c r="AQ117" i="1" s="1"/>
  <c r="V96" i="1"/>
  <c r="AT96" i="1" s="1"/>
  <c r="X96" i="1" s="1"/>
  <c r="H108" i="1"/>
  <c r="K108" i="1" s="1"/>
  <c r="H93" i="1"/>
  <c r="AV93" i="1" s="1"/>
  <c r="AU55" i="1"/>
  <c r="J25" i="1"/>
  <c r="O68" i="1"/>
  <c r="U68" i="1" s="1"/>
  <c r="J57" i="1"/>
  <c r="J73" i="1"/>
  <c r="AO110" i="1"/>
  <c r="AO117" i="1" s="1"/>
  <c r="K25" i="1"/>
  <c r="Q51" i="1"/>
  <c r="K57" i="1"/>
  <c r="J64" i="1"/>
  <c r="K114" i="1"/>
  <c r="F44" i="1"/>
  <c r="F117" i="1" s="1"/>
  <c r="AT15" i="1"/>
  <c r="X15" i="1" s="1"/>
  <c r="AT36" i="1"/>
  <c r="X36" i="1" s="1"/>
  <c r="AT39" i="1"/>
  <c r="X39" i="1" s="1"/>
  <c r="AU49" i="1"/>
  <c r="AT50" i="1"/>
  <c r="X50" i="1" s="1"/>
  <c r="U51" i="1"/>
  <c r="AT52" i="1"/>
  <c r="X52" i="1" s="1"/>
  <c r="K63" i="1"/>
  <c r="U86" i="1"/>
  <c r="R114" i="1"/>
  <c r="AV29" i="1"/>
  <c r="J67" i="1"/>
  <c r="AV79" i="1"/>
  <c r="AT81" i="1"/>
  <c r="K67" i="1"/>
  <c r="AU81" i="1"/>
  <c r="AT107" i="1"/>
  <c r="AU62" i="1"/>
  <c r="AV14" i="1"/>
  <c r="T12" i="1"/>
  <c r="AT27" i="1"/>
  <c r="X27" i="1" s="1"/>
  <c r="AV61" i="1"/>
  <c r="AK110" i="1"/>
  <c r="AK117" i="1" s="1"/>
  <c r="AV89" i="1"/>
  <c r="V115" i="1"/>
  <c r="Q115" i="1"/>
  <c r="L12" i="1"/>
  <c r="AU103" i="1"/>
  <c r="AT104" i="1"/>
  <c r="AU104" i="1"/>
  <c r="AT88" i="1"/>
  <c r="X88" i="1" s="1"/>
  <c r="AT89" i="1"/>
  <c r="X89" i="1" s="1"/>
  <c r="Y110" i="1"/>
  <c r="AT79" i="1"/>
  <c r="X79" i="1" s="1"/>
  <c r="AV56" i="1"/>
  <c r="AT51" i="1"/>
  <c r="X51" i="1" s="1"/>
  <c r="AU53" i="1"/>
  <c r="AU56" i="1"/>
  <c r="AU57" i="1"/>
  <c r="AU60" i="1"/>
  <c r="AV51" i="1"/>
  <c r="AU52" i="1"/>
  <c r="AU32" i="1"/>
  <c r="AV27" i="1"/>
  <c r="AV41" i="1"/>
  <c r="AU24" i="1"/>
  <c r="AU27" i="1"/>
  <c r="AT35" i="1"/>
  <c r="X35" i="1" s="1"/>
  <c r="AV38" i="1"/>
  <c r="Q90" i="1"/>
  <c r="AU34" i="1"/>
  <c r="AT34" i="1"/>
  <c r="X34" i="1" s="1"/>
  <c r="AT14" i="1"/>
  <c r="X14" i="1" s="1"/>
  <c r="AV16" i="1"/>
  <c r="AU16" i="1"/>
  <c r="AV18" i="1"/>
  <c r="AU18" i="1"/>
  <c r="AT18" i="1"/>
  <c r="X18" i="1" s="1"/>
  <c r="J19" i="1"/>
  <c r="K19" i="1"/>
  <c r="AU33" i="1"/>
  <c r="AV34" i="1"/>
  <c r="AU14" i="1"/>
  <c r="AV17" i="1"/>
  <c r="AT17" i="1"/>
  <c r="X17" i="1" s="1"/>
  <c r="AU17" i="1"/>
  <c r="AV33" i="1"/>
  <c r="K36" i="1"/>
  <c r="AV13" i="1"/>
  <c r="AU13" i="1"/>
  <c r="J17" i="1"/>
  <c r="K17" i="1"/>
  <c r="AT13" i="1"/>
  <c r="AU23" i="1"/>
  <c r="AT23" i="1"/>
  <c r="X23" i="1" s="1"/>
  <c r="AV23" i="1"/>
  <c r="AT24" i="1"/>
  <c r="X24" i="1" s="1"/>
  <c r="AV31" i="1"/>
  <c r="AU31" i="1"/>
  <c r="AT31" i="1"/>
  <c r="X31" i="1" s="1"/>
  <c r="J18" i="1"/>
  <c r="K18" i="1"/>
  <c r="K14" i="1"/>
  <c r="AV25" i="1"/>
  <c r="AU30" i="1"/>
  <c r="AV36" i="1"/>
  <c r="AU36" i="1"/>
  <c r="AV37" i="1"/>
  <c r="AU37" i="1"/>
  <c r="AT37" i="1"/>
  <c r="X37" i="1" s="1"/>
  <c r="K13" i="1"/>
  <c r="J13" i="1"/>
  <c r="AV19" i="1"/>
  <c r="AU19" i="1"/>
  <c r="AT19" i="1"/>
  <c r="X19" i="1" s="1"/>
  <c r="AU20" i="1"/>
  <c r="AT20" i="1"/>
  <c r="X20" i="1" s="1"/>
  <c r="AV20" i="1"/>
  <c r="AV30" i="1"/>
  <c r="AV28" i="1"/>
  <c r="AU28" i="1"/>
  <c r="AT28" i="1"/>
  <c r="X28" i="1" s="1"/>
  <c r="AV40" i="1"/>
  <c r="AU40" i="1"/>
  <c r="AT40" i="1"/>
  <c r="X40" i="1" s="1"/>
  <c r="Z44" i="1"/>
  <c r="AB44" i="1"/>
  <c r="AS26" i="1"/>
  <c r="AV80" i="1"/>
  <c r="AU80" i="1"/>
  <c r="AT80" i="1"/>
  <c r="AS83" i="1"/>
  <c r="AF71" i="1"/>
  <c r="AF110" i="1" s="1"/>
  <c r="AE71" i="1"/>
  <c r="AE110" i="1" s="1"/>
  <c r="AM71" i="1"/>
  <c r="AM110" i="1" s="1"/>
  <c r="AM117" i="1" s="1"/>
  <c r="AD71" i="1"/>
  <c r="AL71" i="1"/>
  <c r="AJ71" i="1"/>
  <c r="AJ110" i="1" s="1"/>
  <c r="AJ117" i="1" s="1"/>
  <c r="AI71" i="1"/>
  <c r="AI110" i="1" s="1"/>
  <c r="AI117" i="1" s="1"/>
  <c r="AH71" i="1"/>
  <c r="AH110" i="1" s="1"/>
  <c r="AG71" i="1"/>
  <c r="AG110" i="1" s="1"/>
  <c r="AV63" i="1"/>
  <c r="AU63" i="1"/>
  <c r="AT63" i="1"/>
  <c r="X63" i="1" s="1"/>
  <c r="AT93" i="1"/>
  <c r="X93" i="1" s="1"/>
  <c r="AU93" i="1"/>
  <c r="E44" i="1"/>
  <c r="E117" i="1" s="1"/>
  <c r="J23" i="1"/>
  <c r="AT30" i="1"/>
  <c r="X30" i="1" s="1"/>
  <c r="AT33" i="1"/>
  <c r="X33" i="1" s="1"/>
  <c r="AU35" i="1"/>
  <c r="AT38" i="1"/>
  <c r="X38" i="1" s="1"/>
  <c r="AT41" i="1"/>
  <c r="X41" i="1" s="1"/>
  <c r="AV96" i="1"/>
  <c r="K23" i="1"/>
  <c r="AT25" i="1"/>
  <c r="X25" i="1" s="1"/>
  <c r="AV75" i="1"/>
  <c r="AU75" i="1"/>
  <c r="AV106" i="1"/>
  <c r="V106" i="1"/>
  <c r="AU106" i="1" s="1"/>
  <c r="Y44" i="1"/>
  <c r="K39" i="1"/>
  <c r="T83" i="1"/>
  <c r="K113" i="1"/>
  <c r="AV113" i="1"/>
  <c r="H115" i="1"/>
  <c r="AV49" i="1"/>
  <c r="AV52" i="1"/>
  <c r="AT54" i="1"/>
  <c r="X54" i="1" s="1"/>
  <c r="R55" i="1"/>
  <c r="AV66" i="1"/>
  <c r="Q72" i="1"/>
  <c r="AU72" i="1"/>
  <c r="AT78" i="1"/>
  <c r="X78" i="1" s="1"/>
  <c r="U79" i="1"/>
  <c r="AT87" i="1"/>
  <c r="X87" i="1" s="1"/>
  <c r="Q88" i="1"/>
  <c r="AU88" i="1"/>
  <c r="K93" i="1"/>
  <c r="AV105" i="1"/>
  <c r="AU107" i="1"/>
  <c r="R49" i="1"/>
  <c r="R52" i="1"/>
  <c r="AU54" i="1"/>
  <c r="J59" i="1"/>
  <c r="AV60" i="1"/>
  <c r="J62" i="1"/>
  <c r="AT62" i="1"/>
  <c r="X62" i="1" s="1"/>
  <c r="R63" i="1"/>
  <c r="J65" i="1"/>
  <c r="R66" i="1"/>
  <c r="H68" i="1"/>
  <c r="O71" i="1"/>
  <c r="O110" i="1" s="1"/>
  <c r="R72" i="1"/>
  <c r="H76" i="1"/>
  <c r="AU78" i="1"/>
  <c r="Q86" i="1"/>
  <c r="AU87" i="1"/>
  <c r="R88" i="1"/>
  <c r="R113" i="1"/>
  <c r="J56" i="1"/>
  <c r="K59" i="1"/>
  <c r="R60" i="1"/>
  <c r="K62" i="1"/>
  <c r="K65" i="1"/>
  <c r="AT82" i="1"/>
  <c r="AT103" i="1"/>
  <c r="X103" i="1" s="1"/>
  <c r="AV59" i="1"/>
  <c r="AV62" i="1"/>
  <c r="AV65" i="1"/>
  <c r="AE68" i="1"/>
  <c r="AS68" i="1" s="1"/>
  <c r="H86" i="1"/>
  <c r="H90" i="1" s="1"/>
  <c r="AT58" i="1"/>
  <c r="X58" i="1" s="1"/>
  <c r="AT61" i="1"/>
  <c r="X61" i="1" s="1"/>
  <c r="AT64" i="1"/>
  <c r="X64" i="1" s="1"/>
  <c r="AV53" i="1"/>
  <c r="J55" i="1"/>
  <c r="AT55" i="1"/>
  <c r="X55" i="1" s="1"/>
  <c r="AU58" i="1"/>
  <c r="AU61" i="1"/>
  <c r="AU64" i="1"/>
  <c r="AV67" i="1"/>
  <c r="J72" i="1"/>
  <c r="AU79" i="1"/>
  <c r="V86" i="1"/>
  <c r="V90" i="1" s="1"/>
  <c r="J88" i="1"/>
  <c r="AU89" i="1"/>
  <c r="R106" i="1"/>
  <c r="AT113" i="1"/>
  <c r="AU105" i="1" l="1"/>
  <c r="AT105" i="1"/>
  <c r="T108" i="1"/>
  <c r="V108" i="1" s="1"/>
  <c r="AU108" i="1" s="1"/>
  <c r="P108" i="1"/>
  <c r="P110" i="1" s="1"/>
  <c r="P117" i="1" s="1"/>
  <c r="U83" i="1"/>
  <c r="AF117" i="1"/>
  <c r="AG117" i="1"/>
  <c r="AD110" i="1"/>
  <c r="AD117" i="1" s="1"/>
  <c r="V110" i="1"/>
  <c r="AH117" i="1"/>
  <c r="AV15" i="1"/>
  <c r="L44" i="1"/>
  <c r="K44" i="1" s="1"/>
  <c r="J15" i="1"/>
  <c r="H12" i="1"/>
  <c r="H44" i="1" s="1"/>
  <c r="AU96" i="1"/>
  <c r="J108" i="1"/>
  <c r="G117" i="1"/>
  <c r="J83" i="1"/>
  <c r="R108" i="1"/>
  <c r="Q110" i="1"/>
  <c r="K71" i="1"/>
  <c r="AL110" i="1"/>
  <c r="AL117" i="1" s="1"/>
  <c r="AB117" i="1"/>
  <c r="R115" i="1"/>
  <c r="K83" i="1"/>
  <c r="AT106" i="1"/>
  <c r="AU15" i="1"/>
  <c r="AU86" i="1"/>
  <c r="AV115" i="1"/>
  <c r="AU115" i="1"/>
  <c r="T44" i="1"/>
  <c r="AE117" i="1"/>
  <c r="V83" i="1"/>
  <c r="AU83" i="1" s="1"/>
  <c r="AT86" i="1"/>
  <c r="X86" i="1" s="1"/>
  <c r="AT115" i="1"/>
  <c r="Q12" i="1"/>
  <c r="Z117" i="1"/>
  <c r="J93" i="1"/>
  <c r="R93" i="1"/>
  <c r="Q68" i="1"/>
  <c r="Y117" i="1"/>
  <c r="K90" i="1"/>
  <c r="J90" i="1"/>
  <c r="H110" i="1"/>
  <c r="J110" i="1" s="1"/>
  <c r="AT68" i="1"/>
  <c r="AV68" i="1"/>
  <c r="AU68" i="1"/>
  <c r="AV86" i="1"/>
  <c r="V12" i="1"/>
  <c r="AV90" i="1"/>
  <c r="AU90" i="1"/>
  <c r="AT90" i="1"/>
  <c r="AU25" i="1"/>
  <c r="K86" i="1"/>
  <c r="J86" i="1"/>
  <c r="R86" i="1"/>
  <c r="R90" i="1" s="1"/>
  <c r="K115" i="1"/>
  <c r="J115" i="1"/>
  <c r="R71" i="1"/>
  <c r="AS73" i="1"/>
  <c r="AC71" i="1"/>
  <c r="AC110" i="1" s="1"/>
  <c r="AV83" i="1"/>
  <c r="AS44" i="1"/>
  <c r="K12" i="1"/>
  <c r="U71" i="1"/>
  <c r="Q71" i="1"/>
  <c r="K68" i="1"/>
  <c r="J68" i="1"/>
  <c r="R68" i="1"/>
  <c r="AU26" i="1"/>
  <c r="AV26" i="1"/>
  <c r="AT26" i="1"/>
  <c r="X26" i="1" s="1"/>
  <c r="O44" i="1"/>
  <c r="U12" i="1"/>
  <c r="J12" i="1" l="1"/>
  <c r="R110" i="1"/>
  <c r="AV108" i="1"/>
  <c r="U108" i="1"/>
  <c r="T110" i="1"/>
  <c r="K110" i="1"/>
  <c r="L117" i="1"/>
  <c r="I52" i="1" s="1"/>
  <c r="I15" i="1"/>
  <c r="T117" i="1"/>
  <c r="AT83" i="1"/>
  <c r="K117" i="1"/>
  <c r="AT108" i="1"/>
  <c r="R44" i="1"/>
  <c r="U110" i="1"/>
  <c r="AS71" i="1"/>
  <c r="AS110" i="1" s="1"/>
  <c r="AC117" i="1"/>
  <c r="AV44" i="1"/>
  <c r="AT73" i="1"/>
  <c r="AV73" i="1"/>
  <c r="AU73" i="1"/>
  <c r="V44" i="1"/>
  <c r="H117" i="1"/>
  <c r="J44" i="1"/>
  <c r="J117" i="1" s="1"/>
  <c r="U44" i="1"/>
  <c r="O117" i="1"/>
  <c r="Q44" i="1"/>
  <c r="I105" i="1"/>
  <c r="I93" i="1"/>
  <c r="I57" i="1"/>
  <c r="I113" i="1"/>
  <c r="I104" i="1"/>
  <c r="I96" i="1"/>
  <c r="I108" i="1"/>
  <c r="I88" i="1"/>
  <c r="I73" i="1"/>
  <c r="I64" i="1"/>
  <c r="I61" i="1"/>
  <c r="I58" i="1"/>
  <c r="I110" i="1"/>
  <c r="I106" i="1"/>
  <c r="I56" i="1"/>
  <c r="I115" i="1"/>
  <c r="I83" i="1"/>
  <c r="I65" i="1"/>
  <c r="I62" i="1"/>
  <c r="I59" i="1"/>
  <c r="I24" i="1"/>
  <c r="I27" i="1"/>
  <c r="I16" i="1" l="1"/>
  <c r="I13" i="1"/>
  <c r="I89" i="1"/>
  <c r="I51" i="1"/>
  <c r="I72" i="1"/>
  <c r="I55" i="1"/>
  <c r="I54" i="1"/>
  <c r="I86" i="1"/>
  <c r="I23" i="1"/>
  <c r="I117" i="1"/>
  <c r="I20" i="1"/>
  <c r="I63" i="1"/>
  <c r="I53" i="1"/>
  <c r="I49" i="1"/>
  <c r="I25" i="1"/>
  <c r="I60" i="1"/>
  <c r="I26" i="1"/>
  <c r="I90" i="1"/>
  <c r="I18" i="1"/>
  <c r="I103" i="1"/>
  <c r="I66" i="1"/>
  <c r="I50" i="1"/>
  <c r="I67" i="1"/>
  <c r="I19" i="1"/>
  <c r="I114" i="1"/>
  <c r="I71" i="1"/>
  <c r="I14" i="1"/>
  <c r="I17" i="1"/>
  <c r="I68" i="1"/>
  <c r="R117" i="1"/>
  <c r="R119" i="1" s="1"/>
  <c r="U117" i="1"/>
  <c r="V117" i="1"/>
  <c r="V119" i="1" s="1"/>
  <c r="Q117" i="1"/>
  <c r="AU44" i="1"/>
  <c r="AT44" i="1"/>
  <c r="X44" i="1" s="1"/>
  <c r="AV71" i="1"/>
  <c r="AU71" i="1"/>
  <c r="AT71" i="1"/>
  <c r="I12" i="1" l="1"/>
  <c r="I44" i="1" s="1"/>
  <c r="AV110" i="1"/>
  <c r="AU110" i="1"/>
  <c r="AT110" i="1"/>
  <c r="AS117" i="1"/>
  <c r="AT1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Nayana WJK Weeraman</author>
  </authors>
  <commentList>
    <comment ref="M6" authorId="0" shapeId="0" xr:uid="{22D0BDB0-D936-4281-A952-23562EA3C6CD}">
      <text>
        <r>
          <rPr>
            <b/>
            <sz val="9"/>
            <color indexed="81"/>
            <rFont val="Tahoma"/>
            <family val="2"/>
          </rPr>
          <t>Nayana WJK Weeraman:</t>
        </r>
        <r>
          <rPr>
            <sz val="9"/>
            <color indexed="81"/>
            <rFont val="Tahoma"/>
            <family val="2"/>
          </rPr>
          <t xml:space="preserve">
VO-03 ?</t>
        </r>
      </text>
    </comment>
    <comment ref="J7" authorId="0" shapeId="0" xr:uid="{DD3587D1-5EF2-4357-B038-DDAEA8535779}">
      <text>
        <r>
          <rPr>
            <b/>
            <sz val="9"/>
            <color indexed="81"/>
            <rFont val="Tahoma"/>
            <family val="2"/>
          </rPr>
          <t>Nayana WJK Weeraman:</t>
        </r>
        <r>
          <rPr>
            <sz val="9"/>
            <color indexed="81"/>
            <rFont val="Tahoma"/>
            <family val="2"/>
          </rPr>
          <t xml:space="preserve">
BP-08A</t>
        </r>
      </text>
    </comment>
  </commentList>
</comments>
</file>

<file path=xl/sharedStrings.xml><?xml version="1.0" encoding="utf-8"?>
<sst xmlns="http://schemas.openxmlformats.org/spreadsheetml/2006/main" count="756" uniqueCount="454">
  <si>
    <t>Project Name</t>
  </si>
  <si>
    <t>Plot 18</t>
  </si>
  <si>
    <t>Plot Number</t>
  </si>
  <si>
    <t>FCR for Month ending</t>
  </si>
  <si>
    <t>October 2022</t>
  </si>
  <si>
    <t>Previous Month</t>
  </si>
  <si>
    <t>Approved Business Plan</t>
  </si>
  <si>
    <t>December 2017</t>
  </si>
  <si>
    <t>TOC RESI</t>
  </si>
  <si>
    <t>TOC KCE</t>
  </si>
  <si>
    <t>Cost Code</t>
  </si>
  <si>
    <t>Scope of  Work</t>
  </si>
  <si>
    <t>Consultant / Regulatory Authority / Contractor</t>
  </si>
  <si>
    <t>Approved
Business Plan
Dec 2017  (Superseded)</t>
  </si>
  <si>
    <t xml:space="preserve"> TARGET BUDGET</t>
  </si>
  <si>
    <t>% of 
Total Cost</t>
  </si>
  <si>
    <t>Variance with Budget</t>
  </si>
  <si>
    <t>Variance with
last month</t>
  </si>
  <si>
    <t>% of works Certified</t>
  </si>
  <si>
    <t>Balance to
Certify</t>
  </si>
  <si>
    <t>Actual amount paid as % of Certified</t>
  </si>
  <si>
    <t>Balance
to pay</t>
  </si>
  <si>
    <t>Total future
cash flow</t>
  </si>
  <si>
    <t>Variance</t>
  </si>
  <si>
    <t>Check</t>
  </si>
  <si>
    <t>A</t>
  </si>
  <si>
    <t>CONSULTANCY FEES</t>
  </si>
  <si>
    <t>ONGOING CONSULTANCY AGREEMENTS</t>
  </si>
  <si>
    <t>ARCHITECT DESIGN - LEAD (FC BTP @4.8)</t>
  </si>
  <si>
    <t>FOSTERS &amp; PARTNERS</t>
  </si>
  <si>
    <t>ARCHITECT - SUPERVISION LEAD (FC @4.8)</t>
  </si>
  <si>
    <t>INTERIOR DESIGNER</t>
  </si>
  <si>
    <t>G&amp;B</t>
  </si>
  <si>
    <t>DSGN</t>
  </si>
  <si>
    <t>TRAFFIC ACCESS STUDY</t>
  </si>
  <si>
    <t>AL TURATH</t>
  </si>
  <si>
    <t>PROJECT MONITOR</t>
  </si>
  <si>
    <t>CONIN</t>
  </si>
  <si>
    <t xml:space="preserve">Q.S FEES </t>
  </si>
  <si>
    <t>HQS - EXCOMM-ECON-DUMEEQS-EBN</t>
  </si>
  <si>
    <t xml:space="preserve">SURVEY SERVICES, OQOOD SUBMISSION </t>
  </si>
  <si>
    <t xml:space="preserve">PRD </t>
  </si>
  <si>
    <t>VARIOUS</t>
  </si>
  <si>
    <t>HOTEL OPERATOR</t>
  </si>
  <si>
    <t>DORCHESTER</t>
  </si>
  <si>
    <t xml:space="preserve">MEP CONSULTANT </t>
  </si>
  <si>
    <t>NEW LANDSCAPE</t>
  </si>
  <si>
    <t>LMS, U+A</t>
  </si>
  <si>
    <t>EXTERIOR AND INTERIOR LIGHTING DESIGN</t>
  </si>
  <si>
    <t>LIGHT TOUCH</t>
  </si>
  <si>
    <t>SIGNAGE AND WAYWARD FINDING</t>
  </si>
  <si>
    <t>BRIMAX</t>
  </si>
  <si>
    <t>MIRAGE RESOURCES  - PROJECT MANAGERS</t>
  </si>
  <si>
    <t>MIRAGE</t>
  </si>
  <si>
    <t>WME</t>
  </si>
  <si>
    <t xml:space="preserve">FAÇADE ENGINEERING / BMU DESIGN </t>
  </si>
  <si>
    <t>MEINHARDT</t>
  </si>
  <si>
    <t>STRUCTURAL CONSULTANT</t>
  </si>
  <si>
    <t>BG&amp;E</t>
  </si>
  <si>
    <t>L17 &amp; L29 RESTAURANTS</t>
  </si>
  <si>
    <t>MITCHELL &amp; EADES</t>
  </si>
  <si>
    <t>IT CONSULTANT</t>
  </si>
  <si>
    <t>MEDIA TECH</t>
  </si>
  <si>
    <t>FIRE SAFETY CONSULTANCY</t>
  </si>
  <si>
    <t>VORTEX</t>
  </si>
  <si>
    <t>SUPERVISION SERVICES - BSBG</t>
  </si>
  <si>
    <t>BSBG</t>
  </si>
  <si>
    <t>ID Supervision-Hotel</t>
  </si>
  <si>
    <t>GAJ</t>
  </si>
  <si>
    <t>FOH MEP</t>
  </si>
  <si>
    <t>CEC</t>
  </si>
  <si>
    <t xml:space="preserve">Acoustic </t>
  </si>
  <si>
    <t>Acoustic Middle East</t>
  </si>
  <si>
    <t>Cleaning Mock-ups (Level 8)</t>
  </si>
  <si>
    <t>Magnum Plus</t>
  </si>
  <si>
    <t>Art Consultant</t>
  </si>
  <si>
    <t>Amelie Maison D’Art</t>
  </si>
  <si>
    <t>RERA Valuation</t>
  </si>
  <si>
    <t>Land Sterling</t>
  </si>
  <si>
    <t>INACTIVE CONSULTANCY AGREEMENTS</t>
  </si>
  <si>
    <t>TBA</t>
  </si>
  <si>
    <t>TOTAL CONSULTANCY FEES</t>
  </si>
  <si>
    <t>B</t>
  </si>
  <si>
    <t>LOCAL AUTHORITY FEES</t>
  </si>
  <si>
    <t>POWER CONNECTION (TCL 7MW)</t>
  </si>
  <si>
    <t>DEWA</t>
  </si>
  <si>
    <t>POWER CONNECTION (TCL INCREASE BY 3.5MW)</t>
  </si>
  <si>
    <t>WATER CONNECTION/CHARGERS</t>
  </si>
  <si>
    <t>SUBSTATION FEES</t>
  </si>
  <si>
    <t xml:space="preserve">DUBAI CIVIL DEFENSE </t>
  </si>
  <si>
    <t>DCD</t>
  </si>
  <si>
    <t>CIVIL AVIATION</t>
  </si>
  <si>
    <t>PERMIT/ NOC CHARGES</t>
  </si>
  <si>
    <t>DUBAI MUNICIPALITY / DP</t>
  </si>
  <si>
    <t>ADDITIONAL GFA COSTS (80/FT2)</t>
  </si>
  <si>
    <t>DUBAI MUNICIPALITY</t>
  </si>
  <si>
    <t>BUILDING PERMIT EXCEPTION FEES</t>
  </si>
  <si>
    <t>INCREASED POWER (SUBSTATION CONTRIBUTION)</t>
  </si>
  <si>
    <t>DP</t>
  </si>
  <si>
    <t>ADDITIONAL HEIGHT</t>
  </si>
  <si>
    <t>ANNUAL MASTER-COMM CHARGES (2016-2020)</t>
  </si>
  <si>
    <t>DPG ADDITIONAL GFA COSTS (190/FT2)</t>
  </si>
  <si>
    <t>CONNECTION CHARGE+Deposit</t>
  </si>
  <si>
    <t>EMPOWER</t>
  </si>
  <si>
    <t xml:space="preserve">DEMAND CHARGERS/SECURITY </t>
  </si>
  <si>
    <t>LEED CERTIFICATION FEES</t>
  </si>
  <si>
    <t>USGBC</t>
  </si>
  <si>
    <t>LEGAL FEES AND FINANCE CHARGES</t>
  </si>
  <si>
    <t>RTA &amp; DLD</t>
  </si>
  <si>
    <t>TECOM</t>
  </si>
  <si>
    <t>TOTAL LOCAL AUTHORITY FEES</t>
  </si>
  <si>
    <t>C</t>
  </si>
  <si>
    <t>CAPITAL WORKS</t>
  </si>
  <si>
    <t>FACILITATING WORKS</t>
  </si>
  <si>
    <t>PILING, SHORING &amp; ENABLING WORKS</t>
  </si>
  <si>
    <t>NSCC</t>
  </si>
  <si>
    <t>OME SITE ESTABLISHMENT</t>
  </si>
  <si>
    <t>2+3+4+5</t>
  </si>
  <si>
    <t>RP TOTAL - MAIN WORKS &amp; PROVISIONAL SUMS &amp; CONTRACT FEES NOVATED</t>
  </si>
  <si>
    <t>LOOSE FF&amp;E</t>
  </si>
  <si>
    <t>LOOSE FF&amp;E FOR RESIDENTIAL AND HOTEL</t>
  </si>
  <si>
    <t>BOH EQUIPMENT-Commercial Kitchen and Laundry</t>
  </si>
  <si>
    <t>6.2.1</t>
  </si>
  <si>
    <t>Commercial Kitchen and Laundry</t>
  </si>
  <si>
    <t>6.2.2</t>
  </si>
  <si>
    <t>Gym Equipment</t>
  </si>
  <si>
    <t>Moved to Hotel public</t>
  </si>
  <si>
    <t>RESIDENCES FIT-OUT</t>
  </si>
  <si>
    <t>Residences - Fit out Package</t>
  </si>
  <si>
    <t>Residential Kitchen appliances</t>
  </si>
  <si>
    <t>Residences - Fit out Package Consultancy Fee</t>
  </si>
  <si>
    <t>Purchaser Customizations</t>
  </si>
  <si>
    <t>Residences - Furniture Package</t>
  </si>
  <si>
    <t>NEW CONTRACTOR - KHANSAHEB</t>
  </si>
  <si>
    <t>PAYMENTS TO RPJV SUBCONTRACTORS / SUPPLIERS</t>
  </si>
  <si>
    <t>Direct Payments (RPJV Historical Debt)</t>
  </si>
  <si>
    <t>Accrued retention payable to continuing SCs</t>
  </si>
  <si>
    <t>Advance payment credit (direct)</t>
  </si>
  <si>
    <t>Advance payment credit (PS)</t>
  </si>
  <si>
    <t>TOTAL CAPITAL WORKS</t>
  </si>
  <si>
    <t>D</t>
  </si>
  <si>
    <t>CONTINGENCIES</t>
  </si>
  <si>
    <t>CONSULTANT AND AUTHORITY FEES</t>
  </si>
  <si>
    <t>PRE-CONTRACT AND CAPITAL WORKS</t>
  </si>
  <si>
    <t>TOTAL CONTINGENCIES</t>
  </si>
  <si>
    <t>TOTAL COST FOR THE PROJECT (A + B + C + D - E)</t>
  </si>
  <si>
    <t>SN</t>
  </si>
  <si>
    <t>Company Name</t>
  </si>
  <si>
    <t xml:space="preserve">Certified </t>
  </si>
  <si>
    <t>Paid</t>
  </si>
  <si>
    <t>Al Ain Ahlia Insurance</t>
  </si>
  <si>
    <t>Al Turath</t>
  </si>
  <si>
    <t>Amelie Maison D'Art</t>
  </si>
  <si>
    <t>Business Bay LLC</t>
  </si>
  <si>
    <t>Conin</t>
  </si>
  <si>
    <t>Construct Branding</t>
  </si>
  <si>
    <t>Critical Path</t>
  </si>
  <si>
    <t>Daniel Turner</t>
  </si>
  <si>
    <t>Dorchester</t>
  </si>
  <si>
    <t>Econ QS</t>
  </si>
  <si>
    <t>Excom</t>
  </si>
  <si>
    <t>Fondue</t>
  </si>
  <si>
    <t>GAJ - Hotel</t>
  </si>
  <si>
    <t>Light Touch</t>
  </si>
  <si>
    <t>Magnum Plus Cleaning</t>
  </si>
  <si>
    <t>Mediatech</t>
  </si>
  <si>
    <t>Meinhardt</t>
  </si>
  <si>
    <t>Mirage</t>
  </si>
  <si>
    <t>Mitchell &amp; Eades</t>
  </si>
  <si>
    <t>Nasser Air Travel</t>
  </si>
  <si>
    <t>Roya</t>
  </si>
  <si>
    <t>U Travel</t>
  </si>
  <si>
    <t>U+A</t>
  </si>
  <si>
    <t>Vortex</t>
  </si>
  <si>
    <t>Khansaheb</t>
  </si>
  <si>
    <t>Al Shafar Interiors</t>
  </si>
  <si>
    <t>Empower DCS</t>
  </si>
  <si>
    <t>Elitser Technologies</t>
  </si>
  <si>
    <t>Fourth Limited</t>
  </si>
  <si>
    <t>IGME Information Technology</t>
  </si>
  <si>
    <t>Ian Banham - RESIDENCES</t>
  </si>
  <si>
    <t>Critical Path – Residences</t>
  </si>
  <si>
    <t>Bond Interiors-RESIDENCES</t>
  </si>
  <si>
    <t>IBA - RESIDENCES</t>
  </si>
  <si>
    <t>Light Touch - RESIDENCES</t>
  </si>
  <si>
    <t>IBA</t>
  </si>
  <si>
    <t>nov</t>
  </si>
  <si>
    <t>not entered</t>
  </si>
  <si>
    <t>Recrutment</t>
  </si>
  <si>
    <t>Daniel Turne</t>
  </si>
  <si>
    <t>As per PC</t>
  </si>
  <si>
    <t>NOT UPDATED</t>
  </si>
  <si>
    <t>Closed</t>
  </si>
  <si>
    <t>updated</t>
  </si>
  <si>
    <t>Oct</t>
  </si>
  <si>
    <t xml:space="preserve">TRAVEL COST </t>
  </si>
  <si>
    <t>Maison D’Art</t>
  </si>
  <si>
    <t>Tracker</t>
  </si>
  <si>
    <t>not in Tracker</t>
  </si>
  <si>
    <t>Certified</t>
  </si>
  <si>
    <t>HOTEL</t>
  </si>
  <si>
    <t xml:space="preserve">Pre-Opening </t>
  </si>
  <si>
    <t xml:space="preserve">OS&amp;E Payment Tracker </t>
  </si>
  <si>
    <t xml:space="preserve">CCM Fees </t>
  </si>
  <si>
    <t xml:space="preserve">FF&amp;E Payment Tracker </t>
  </si>
  <si>
    <t>RESI</t>
  </si>
  <si>
    <t>FF&amp;E Miscellaneous</t>
  </si>
  <si>
    <t>Plot -18 Payments -November 2022</t>
  </si>
  <si>
    <t>Total Contract</t>
  </si>
  <si>
    <t>Month</t>
  </si>
  <si>
    <t xml:space="preserve">IT </t>
  </si>
  <si>
    <t>Previous month
Forecast Cost October 2022</t>
  </si>
  <si>
    <t>Current month
Forecast Cost November 2022</t>
  </si>
  <si>
    <t>Amt
Certified</t>
  </si>
  <si>
    <t>Period</t>
  </si>
  <si>
    <t>Cumulative Upto date</t>
  </si>
  <si>
    <t>Monthly Fee Consultancy Services</t>
  </si>
  <si>
    <t>PROJECT MANAGEMENT</t>
  </si>
  <si>
    <t>DESIGN ARCHITECT - SUPERVISION</t>
  </si>
  <si>
    <t>ARCHITECT OF RECORD - SUPERVISION</t>
  </si>
  <si>
    <t>STRUCTURAL ENGINEER - SUPERVISION</t>
  </si>
  <si>
    <t>MEP ENGINEER - SUPERVISION</t>
  </si>
  <si>
    <t>LIGHTING ENGINEER - SUPERVISION</t>
  </si>
  <si>
    <t>LANDSCAPE ARCHITECT - SUPERVISION</t>
  </si>
  <si>
    <t>INTERIOR DESIGN - SUPERVISION</t>
  </si>
  <si>
    <t>QUANTITY SURVEYING</t>
  </si>
  <si>
    <t>ECON</t>
  </si>
  <si>
    <t xml:space="preserve">KITCHEN AND BACK OF HOUSE </t>
  </si>
  <si>
    <t>HOSPITALITY ADVISORY SERVICES</t>
  </si>
  <si>
    <t xml:space="preserve">Ian Banham &amp; Associates </t>
  </si>
  <si>
    <t xml:space="preserve">Planning consultant </t>
  </si>
  <si>
    <t>GBP</t>
  </si>
  <si>
    <t>EUR</t>
  </si>
  <si>
    <t>USD</t>
  </si>
  <si>
    <t>ELV Consultancy</t>
  </si>
  <si>
    <t>EM-TEC</t>
  </si>
  <si>
    <t>RECRUITMENTS</t>
  </si>
  <si>
    <t>BRANDING CONSULTANT</t>
  </si>
  <si>
    <t>Construct</t>
  </si>
  <si>
    <t>FF&amp;E PROCUREMNT</t>
  </si>
  <si>
    <t>PROCUREMENT &amp; STOCK CONTROL PLATFORM</t>
  </si>
  <si>
    <t>SERVICES</t>
  </si>
  <si>
    <t>IT SERVICES</t>
  </si>
  <si>
    <t xml:space="preserve">Consultant Name </t>
  </si>
  <si>
    <t>Description</t>
  </si>
  <si>
    <t>ID supervision</t>
  </si>
  <si>
    <t>MEP supervision</t>
  </si>
  <si>
    <t>Lighting</t>
  </si>
  <si>
    <t>2701 MEP design</t>
  </si>
  <si>
    <t>STG Innovations</t>
  </si>
  <si>
    <t xml:space="preserve">2701 Images </t>
  </si>
  <si>
    <t>May-22</t>
  </si>
  <si>
    <t>Gilles &amp; Boissier</t>
  </si>
  <si>
    <t>2701 ID design</t>
  </si>
  <si>
    <t>Oct-22</t>
  </si>
  <si>
    <t>CONSULTANCY FEES - RESIDENCE</t>
  </si>
  <si>
    <t>CONSULTANCY FEES - HOTEL</t>
  </si>
  <si>
    <t>Cumulative Upto Date</t>
  </si>
  <si>
    <t>Variations After November 2022</t>
  </si>
  <si>
    <t>Various Travel Companies</t>
  </si>
  <si>
    <t>Currency</t>
  </si>
  <si>
    <t>AED</t>
  </si>
  <si>
    <t>Original Contract Amount</t>
  </si>
  <si>
    <t>Payment for the Extended Period</t>
  </si>
  <si>
    <t>Variations approved to Date</t>
  </si>
  <si>
    <t>Original Contract Value</t>
  </si>
  <si>
    <t>Variations Approved to Date</t>
  </si>
  <si>
    <t>LPO  ref Plot-18/1989/2020</t>
  </si>
  <si>
    <t>LPO  ref Plot-18/2247/2021</t>
  </si>
  <si>
    <t>LPO  ref Plot-18/2621/2021</t>
  </si>
  <si>
    <t>LPO  ref Plot-18/2779/2021</t>
  </si>
  <si>
    <t>LPO  ref Plot-18/2968/2022</t>
  </si>
  <si>
    <t>LPO  ref Plot-18/3307/2022</t>
  </si>
  <si>
    <t>LPO  ref Plot-18/3397/2022</t>
  </si>
  <si>
    <t>LPO  ref Plot-18/3534/2022</t>
  </si>
  <si>
    <t>Contract Amount</t>
  </si>
  <si>
    <t>Variations</t>
  </si>
  <si>
    <t xml:space="preserve">New Contract Amount </t>
  </si>
  <si>
    <t>Settlement Payment</t>
  </si>
  <si>
    <t>Variations Agreed</t>
  </si>
  <si>
    <t>LPO ref Proj/PLOT18/3324/2022</t>
  </si>
  <si>
    <t>LPO ref Proj/PLOT18/3647/2022</t>
  </si>
  <si>
    <t>LPO  ref Plot-18/1294/2018</t>
  </si>
  <si>
    <t>LPO  ref Plot-18/1380/2019</t>
  </si>
  <si>
    <t>LPO  ref Plot-18/1439/2019</t>
  </si>
  <si>
    <t>LPO  ref Plot-18/1575/2019</t>
  </si>
  <si>
    <t>LPO  ref Plot-18/1926/2020</t>
  </si>
  <si>
    <t>LPO  ref Plot-18/2105/2020</t>
  </si>
  <si>
    <t>LPO  ref Plot-18/2465/2021</t>
  </si>
  <si>
    <t>LPO  ref Plot-18/3165/2022</t>
  </si>
  <si>
    <t>LPO  ref Plot-18/1400/2019</t>
  </si>
  <si>
    <t>LPO  ref Plot-18/1500/2019</t>
  </si>
  <si>
    <t>LPO  ref Plot-18/1788/2020</t>
  </si>
  <si>
    <t>LPO  ref Plot-18/1924/2020</t>
  </si>
  <si>
    <t xml:space="preserve"> LPO ref  Plot-18/2453/2021</t>
  </si>
  <si>
    <t xml:space="preserve"> LPO ref  Plot-18/2920/2021</t>
  </si>
  <si>
    <t xml:space="preserve"> LPO ref  Plot-18/3031/2022</t>
  </si>
  <si>
    <t xml:space="preserve"> LPO ref  Plot-18/3164/2022</t>
  </si>
  <si>
    <t xml:space="preserve"> LPO ref  Plot-18/3318/2022</t>
  </si>
  <si>
    <t>LPO ref Proj/PLOT18/3467/2022</t>
  </si>
  <si>
    <t>New Agreement</t>
  </si>
  <si>
    <t>LPO ref. PROJ/PLOT18/3266/2022</t>
  </si>
  <si>
    <t>LPO ref. PROJ/PLOT18/3645/2022</t>
  </si>
  <si>
    <t xml:space="preserve">Outstanding Amount </t>
  </si>
  <si>
    <t>Fee for the Remaining Services</t>
  </si>
  <si>
    <t xml:space="preserve">Variations </t>
  </si>
  <si>
    <t xml:space="preserve">Residual Payment </t>
  </si>
  <si>
    <t>LPO ref Proj/PLOT18/3503/2022</t>
  </si>
  <si>
    <t>LPO  ref Plot-18/3048/2022</t>
  </si>
  <si>
    <t>LPO  ref Plot-18/3049/2022</t>
  </si>
  <si>
    <t>LPO  ref Plot-18/3486/2022</t>
  </si>
  <si>
    <t>LPO ref: PROJ/PLOT18/3435/2022</t>
  </si>
  <si>
    <t>LPO ref: PROJ/PLOT18/3434/2022</t>
  </si>
  <si>
    <t>LPO Ref: PROJ/PLOT18/3410/2022</t>
  </si>
  <si>
    <t>Consultant Tracker</t>
  </si>
  <si>
    <t xml:space="preserve">Item </t>
  </si>
  <si>
    <t xml:space="preserve">Consultant </t>
  </si>
  <si>
    <t>Scope of Works</t>
  </si>
  <si>
    <t>Contact</t>
  </si>
  <si>
    <t>Invoice by Consultant</t>
  </si>
  <si>
    <t>PC Issuence</t>
  </si>
  <si>
    <t>Historical Debt</t>
  </si>
  <si>
    <t xml:space="preserve">Service Agreement </t>
  </si>
  <si>
    <t>VOs</t>
  </si>
  <si>
    <t>Final Contract Sum</t>
  </si>
  <si>
    <t>BP-09</t>
  </si>
  <si>
    <t xml:space="preserve">Lead Architect </t>
  </si>
  <si>
    <t xml:space="preserve">Richard Round </t>
  </si>
  <si>
    <t xml:space="preserve"> </t>
  </si>
  <si>
    <t>BGE</t>
  </si>
  <si>
    <t xml:space="preserve">Structural </t>
  </si>
  <si>
    <t xml:space="preserve">Jack Stevenson </t>
  </si>
  <si>
    <t>MEP</t>
  </si>
  <si>
    <t xml:space="preserve">Ammar Al Sukar </t>
  </si>
  <si>
    <t>Ashhad Siddiqui</t>
  </si>
  <si>
    <t>U+A (in lie of LMS)</t>
  </si>
  <si>
    <t xml:space="preserve">Landscape </t>
  </si>
  <si>
    <t>Brett Ross</t>
  </si>
  <si>
    <t xml:space="preserve">No Invoice </t>
  </si>
  <si>
    <t>Brimax</t>
  </si>
  <si>
    <t xml:space="preserve">Signage &amp; Wayfinding </t>
  </si>
  <si>
    <t>Christian Berglehner</t>
  </si>
  <si>
    <t>Jensen Hughes / Shrimer</t>
  </si>
  <si>
    <t xml:space="preserve">Rashid Siddig </t>
  </si>
  <si>
    <t>Façade</t>
  </si>
  <si>
    <t xml:space="preserve">Paul Grove </t>
  </si>
  <si>
    <t>ELV</t>
  </si>
  <si>
    <t>Ged King</t>
  </si>
  <si>
    <t xml:space="preserve">MEP </t>
  </si>
  <si>
    <t>Sagr Kulkarni</t>
  </si>
  <si>
    <t xml:space="preserve">Kitchen Equipment </t>
  </si>
  <si>
    <t xml:space="preserve">Mark Burns </t>
  </si>
  <si>
    <t xml:space="preserve">Lighting </t>
  </si>
  <si>
    <t>Paul Miles</t>
  </si>
  <si>
    <t>salama</t>
  </si>
  <si>
    <t>AME</t>
  </si>
  <si>
    <t>Hospitality Trading</t>
  </si>
  <si>
    <t>Salama</t>
  </si>
  <si>
    <t>Mitchell &amp; Eades (L17 &amp; L29)</t>
  </si>
  <si>
    <t>Mitchell &amp; Eades (Musa Café)</t>
  </si>
  <si>
    <t>ALTHURATH</t>
  </si>
  <si>
    <t xml:space="preserve">G&amp;B - Hotel </t>
  </si>
  <si>
    <t>F+P</t>
  </si>
  <si>
    <t>EMTEC</t>
  </si>
  <si>
    <t>AMELIA</t>
  </si>
  <si>
    <t>Empower</t>
  </si>
  <si>
    <t>Furnish Hospitality Trading</t>
  </si>
  <si>
    <t>Danial Turner</t>
  </si>
  <si>
    <t>IGME</t>
  </si>
  <si>
    <t>FOURTH</t>
  </si>
  <si>
    <t>Infrateq</t>
  </si>
  <si>
    <t>Oasys</t>
  </si>
  <si>
    <t>Elite Document Solutions Ltd</t>
  </si>
  <si>
    <t>Intelity Inc.</t>
  </si>
  <si>
    <t>Samsotech LLC</t>
  </si>
  <si>
    <t>Spire Solutions DMCC</t>
  </si>
  <si>
    <t>GOVERNMENT FEE</t>
  </si>
  <si>
    <t>CLEANING SERVICES</t>
  </si>
  <si>
    <t>DESIGN REVIEW</t>
  </si>
  <si>
    <t>Budgeting Solutions Ltd</t>
  </si>
  <si>
    <t>Key Information Technology</t>
  </si>
  <si>
    <t>VO-1</t>
  </si>
  <si>
    <t>VO-2</t>
  </si>
  <si>
    <t>BP Phasing</t>
  </si>
  <si>
    <t>FONDUE</t>
  </si>
  <si>
    <t>ROYA</t>
  </si>
  <si>
    <t>F&amp;B CONSULTANT</t>
  </si>
  <si>
    <t>HOTEL OPENING</t>
  </si>
  <si>
    <t>Payments
Certified by QS December 2022</t>
  </si>
  <si>
    <t>Variation - Units L2-03/04</t>
  </si>
  <si>
    <t>EOT</t>
  </si>
  <si>
    <t>BP-09-Additional</t>
  </si>
  <si>
    <t>Additional works</t>
  </si>
  <si>
    <t>Canopy</t>
  </si>
  <si>
    <t>Travel</t>
  </si>
  <si>
    <t xml:space="preserve">U+A </t>
  </si>
  <si>
    <t>PC No</t>
  </si>
  <si>
    <t>BSBG-12</t>
  </si>
  <si>
    <t xml:space="preserve">Econ </t>
  </si>
  <si>
    <t>Em Tec</t>
  </si>
  <si>
    <t>MEINH-06</t>
  </si>
  <si>
    <t>Salama Structural</t>
  </si>
  <si>
    <t>WME-09</t>
  </si>
  <si>
    <t>WME-08</t>
  </si>
  <si>
    <t>Residence</t>
  </si>
  <si>
    <t>CEC - Residences</t>
  </si>
  <si>
    <t>IB&amp;A - RESIDENCES</t>
  </si>
  <si>
    <t>ELS-1</t>
  </si>
  <si>
    <t>Elite Document Solutions</t>
  </si>
  <si>
    <t>Samsotech</t>
  </si>
  <si>
    <t>Spire Solutions</t>
  </si>
  <si>
    <t>OASYS</t>
  </si>
  <si>
    <t>Intelity</t>
  </si>
  <si>
    <t>ASI-WFA-02</t>
  </si>
  <si>
    <t>EW Cox</t>
  </si>
  <si>
    <t>WFA-01</t>
  </si>
  <si>
    <t>December 2022</t>
  </si>
  <si>
    <t>Actual amount paid by Finance 
(as at the end of December 2022)</t>
  </si>
  <si>
    <t>Current month
Forecast Cost December 2022</t>
  </si>
  <si>
    <t>Fit Out Package - F&amp;B Hotel</t>
  </si>
  <si>
    <t>Facility Management / Operational Costs-Operational Supplies and Equipment</t>
  </si>
  <si>
    <t>Latest Cumilative</t>
  </si>
  <si>
    <t>b. Authorities</t>
  </si>
  <si>
    <t>Dubai Civil Defence</t>
  </si>
  <si>
    <t>c. OSE/IT</t>
  </si>
  <si>
    <t>Al Suwaidi</t>
  </si>
  <si>
    <t>Ayyam Gallery</t>
  </si>
  <si>
    <t>m-hance</t>
  </si>
  <si>
    <t>Salt TS</t>
  </si>
  <si>
    <t>SevenRooms</t>
  </si>
  <si>
    <t>EOT (Approximately)</t>
  </si>
  <si>
    <t>Consultant</t>
  </si>
  <si>
    <t>Amount</t>
  </si>
  <si>
    <t>Total Amount until June 23</t>
  </si>
  <si>
    <t>LPO ref: PROJ/PLOT18/3608/2022</t>
  </si>
  <si>
    <t>LPO ref: PROJ/PLOT18/3565/2022</t>
  </si>
  <si>
    <t>LPO ref PROJ/PLOT18/3629/2022</t>
  </si>
  <si>
    <t>LPO ref: PROJ/PLOT18/3606/2022</t>
  </si>
  <si>
    <t>LPO ref: PROJ/PLOT18/3601/2022</t>
  </si>
  <si>
    <t>LPO ref PROJ/PLOT18/3602/2022</t>
  </si>
  <si>
    <t>LPO ref PROJ/PLOT18/3604/2022</t>
  </si>
  <si>
    <t>LPO ref PROJ/PLOT18/3678/2022</t>
  </si>
  <si>
    <t>LPO ref PROJ/PLOT18/3681/2022</t>
  </si>
  <si>
    <t>LPO ref PROJ/PLOT18/3433/2022</t>
  </si>
  <si>
    <t>LPO ref PROJ/PLOT18/3605/2022</t>
  </si>
  <si>
    <t>TSSC</t>
  </si>
  <si>
    <t>Variation</t>
  </si>
  <si>
    <t>Total Budget (Upto June 23)</t>
  </si>
  <si>
    <t>LPO ref: PLOT18/3535/2022</t>
  </si>
  <si>
    <t>Sep-22</t>
  </si>
  <si>
    <t>Conversion factor</t>
  </si>
  <si>
    <t>Amount in AED</t>
  </si>
  <si>
    <t>MUSA CAFÉ</t>
  </si>
  <si>
    <t>LPO ref: PROJ/PLOT18/3687/2022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</si>
</sst>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&quot;-  &quot;;&quot; &quot;@"/>
    <numFmt numFmtId="165" formatCode="_(* #,##0_);_(* \(#,##0\);_(* &quot;-&quot;??_);_(@_)"/>
    <numFmt numFmtId="166" formatCode="#,##0.000_);\(#,##0.000\);&quot;-  &quot;;&quot; &quot;@"/>
    <numFmt numFmtId="167" formatCode="#,##0.00_);\(#,##0.00\);&quot;-  &quot;;&quot; &quot;@"/>
    <numFmt numFmtId="168" formatCode="#,##0.00000000_);\(#,##0.00000000\);&quot;-  &quot;;&quot; &quot;@"/>
    <numFmt numFmtId="169" formatCode="#,##0.00000_);\(#,##0.00000\);&quot;-  &quot;;&quot; &quot;@"/>
    <numFmt numFmtId="170" formatCode="_(* #,##0.000_);_(* \(#,##0.000\);_(* &quot;-&quot;??_);_(@_)"/>
    <numFmt numFmtId="171" formatCode="#,##0.000000000_);\(#,##0.000000000\);&quot;-  &quot;;&quot; &quot;@"/>
    <numFmt numFmtId="172" formatCode="#,##0.0000000000_);\(#,##0.0000000000\);&quot;-  &quot;;&quot; &quot;@"/>
    <numFmt numFmtId="173" formatCode="#,##0.00000000000_);\(#,##0.00000000000\);&quot;-  &quot;;&quot; &quot;@"/>
    <numFmt numFmtId="174" formatCode="#,##0.0000_);\(#,##0.0000\);&quot;-  &quot;;&quot; &quot;@"/>
    <numFmt numFmtId="175" formatCode="[$-409]mmm\-yy;@"/>
    <numFmt numFmtId="176" formatCode="0.0%"/>
    <numFmt numFmtId="177" formatCode="_(* #,##0.000_);_(* \(#,##0.000\);_(* &quot;-&quot;_);_(@_)"/>
    <numFmt numFmtId="178" formatCode="_(* #,##0.00_);_(* \(#,##0.00\);_(* &quot;-&quot;_);_(@_)"/>
    <numFmt numFmtId="179" formatCode="0%_);\-0%_);&quot;-  &quot;;&quot; &quot;@"/>
    <numFmt numFmtId="180" formatCode="_-* #,##0.0_-;\-* #,##0.0_-;_-* &quot;-&quot;??_-;_-@_-"/>
    <numFmt numFmtId="181" formatCode="0.00%_);\-0.00%_);&quot;-  &quot;;&quot; &quot;@"/>
    <numFmt numFmtId="182" formatCode="#,##0.0_);\(#,##0.0\);&quot;-  &quot;;&quot; &quot;@"/>
    <numFmt numFmtId="183" formatCode="#,##0.00000000000000000000_);\(#,##0.00000000000000000000\);&quot;-  &quot;;&quot; &quot;@"/>
    <numFmt numFmtId="184" formatCode="0.000000000000"/>
    <numFmt numFmtId="185" formatCode="_(* #,##0.0_);_(* \(#,##0.0\);_(* &quot;-&quot;_);_(@_)"/>
    <numFmt numFmtId="186" formatCode="0.000%"/>
    <numFmt numFmtId="187" formatCode="_(* #,##0.00000000000000000000_);_(* \(#,##0.00000000000000000000\);_(* &quot;-&quot;_);_(@_)"/>
    <numFmt numFmtId="188" formatCode="_-* #,##0.00_-;\-* #,##0.00_-;_-* \-??_-;_-@_-"/>
    <numFmt numFmtId="189" formatCode="_(\$* #,##0.00_);_(\$* \(#,##0.00\);_(\$* \-??_);_(@_)"/>
    <numFmt numFmtId="190" formatCode="_(* #,##0.00_);_(* \(#,##0.00\);_(* \-??_);_(@_)"/>
    <numFmt numFmtId="191" formatCode="mmm\ yy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color rgb="FF000000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Segoe UI Symbol"/>
      <family val="2"/>
    </font>
    <font>
      <b/>
      <sz val="10"/>
      <color theme="1"/>
      <name val="Segoe UI Symbo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sz val="11"/>
      <color theme="1"/>
      <name val="Calibri"/>
      <family val="2"/>
    </font>
    <font>
      <u/>
      <sz val="12"/>
      <name val="Arial"/>
      <family val="2"/>
    </font>
    <font>
      <b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4F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8FA9A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6EC04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/>
      <bottom style="hair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Protection="0">
      <alignment vertical="top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Protection="0">
      <alignment vertical="top"/>
    </xf>
    <xf numFmtId="181" fontId="1" fillId="0" borderId="0" applyFont="0" applyFill="0" applyBorder="0" applyProtection="0">
      <alignment vertical="top"/>
    </xf>
    <xf numFmtId="188" fontId="3" fillId="0" borderId="0" applyFill="0" applyBorder="0" applyProtection="0"/>
    <xf numFmtId="44" fontId="1" fillId="0" borderId="0" applyFont="0" applyFill="0" applyBorder="0" applyAlignment="0" applyProtection="0"/>
    <xf numFmtId="189" fontId="3" fillId="0" borderId="0" applyFill="0" applyBorder="0" applyProtection="0"/>
    <xf numFmtId="0" fontId="3" fillId="0" borderId="0"/>
    <xf numFmtId="39" fontId="28" fillId="0" borderId="0"/>
    <xf numFmtId="43" fontId="28" fillId="0" borderId="0" applyFont="0" applyFill="0" applyBorder="0" applyAlignment="0" applyProtection="0"/>
  </cellStyleXfs>
  <cellXfs count="712">
    <xf numFmtId="0" fontId="0" fillId="0" borderId="0" xfId="0"/>
    <xf numFmtId="0" fontId="2" fillId="0" borderId="0" xfId="3" applyNumberFormat="1" applyFont="1" applyAlignment="1">
      <alignment horizontal="center" vertical="center"/>
    </xf>
    <xf numFmtId="0" fontId="2" fillId="0" borderId="0" xfId="3" applyNumberFormat="1" applyFont="1" applyAlignment="1">
      <alignment horizontal="left" vertical="center"/>
    </xf>
    <xf numFmtId="165" fontId="4" fillId="0" borderId="0" xfId="4" applyNumberFormat="1" applyFont="1" applyAlignment="1">
      <alignment vertical="center"/>
    </xf>
    <xf numFmtId="165" fontId="4" fillId="2" borderId="1" xfId="4" applyNumberFormat="1" applyFont="1" applyFill="1" applyBorder="1" applyAlignment="1">
      <alignment horizontal="center" vertical="center"/>
    </xf>
    <xf numFmtId="164" fontId="5" fillId="0" borderId="0" xfId="3" applyFont="1">
      <alignment vertical="top"/>
    </xf>
    <xf numFmtId="164" fontId="2" fillId="0" borderId="0" xfId="3" applyFont="1" applyFill="1">
      <alignment vertical="top"/>
    </xf>
    <xf numFmtId="164" fontId="5" fillId="0" borderId="0" xfId="3" applyFont="1" applyFill="1" applyBorder="1">
      <alignment vertical="top"/>
    </xf>
    <xf numFmtId="164" fontId="5" fillId="0" borderId="0" xfId="3" applyFont="1" applyFill="1">
      <alignment vertical="top"/>
    </xf>
    <xf numFmtId="164" fontId="6" fillId="0" borderId="0" xfId="3" applyFont="1" applyAlignment="1">
      <alignment horizontal="center" vertical="center" wrapText="1"/>
    </xf>
    <xf numFmtId="164" fontId="5" fillId="0" borderId="0" xfId="3" applyFont="1" applyFill="1" applyAlignment="1">
      <alignment horizontal="right" vertical="top"/>
    </xf>
    <xf numFmtId="9" fontId="5" fillId="0" borderId="0" xfId="2" applyFont="1" applyFill="1" applyAlignment="1">
      <alignment horizontal="center" vertical="top"/>
    </xf>
    <xf numFmtId="9" fontId="5" fillId="0" borderId="0" xfId="2" applyFont="1" applyFill="1" applyAlignment="1">
      <alignment vertical="top"/>
    </xf>
    <xf numFmtId="166" fontId="2" fillId="0" borderId="0" xfId="3" applyNumberFormat="1" applyFont="1">
      <alignment vertical="top"/>
    </xf>
    <xf numFmtId="164" fontId="2" fillId="0" borderId="0" xfId="3" applyFont="1">
      <alignment vertical="top"/>
    </xf>
    <xf numFmtId="0" fontId="5" fillId="0" borderId="0" xfId="3" applyNumberFormat="1" applyFont="1">
      <alignment vertical="top"/>
    </xf>
    <xf numFmtId="167" fontId="5" fillId="0" borderId="0" xfId="3" applyNumberFormat="1" applyFont="1">
      <alignment vertical="top"/>
    </xf>
    <xf numFmtId="168" fontId="5" fillId="0" borderId="0" xfId="3" applyNumberFormat="1" applyFont="1">
      <alignment vertical="top"/>
    </xf>
    <xf numFmtId="49" fontId="4" fillId="2" borderId="1" xfId="4" applyNumberFormat="1" applyFont="1" applyFill="1" applyBorder="1" applyAlignment="1" applyProtection="1">
      <alignment horizontal="center" vertical="center"/>
      <protection locked="0"/>
    </xf>
    <xf numFmtId="169" fontId="5" fillId="0" borderId="0" xfId="3" applyNumberFormat="1" applyFont="1">
      <alignment vertical="top"/>
    </xf>
    <xf numFmtId="43" fontId="5" fillId="0" borderId="0" xfId="1" applyFont="1" applyAlignment="1">
      <alignment vertical="top"/>
    </xf>
    <xf numFmtId="170" fontId="5" fillId="0" borderId="0" xfId="2" applyNumberFormat="1" applyFont="1" applyFill="1" applyAlignment="1">
      <alignment horizontal="center" vertical="top"/>
    </xf>
    <xf numFmtId="171" fontId="5" fillId="0" borderId="0" xfId="3" applyNumberFormat="1" applyFont="1">
      <alignment vertical="top"/>
    </xf>
    <xf numFmtId="172" fontId="2" fillId="0" borderId="0" xfId="3" applyNumberFormat="1" applyFont="1">
      <alignment vertical="top"/>
    </xf>
    <xf numFmtId="10" fontId="5" fillId="0" borderId="0" xfId="2" applyNumberFormat="1" applyFont="1" applyFill="1" applyAlignment="1">
      <alignment horizontal="center" vertical="top"/>
    </xf>
    <xf numFmtId="166" fontId="5" fillId="0" borderId="0" xfId="3" applyNumberFormat="1" applyFont="1" applyFill="1">
      <alignment vertical="top"/>
    </xf>
    <xf numFmtId="9" fontId="5" fillId="3" borderId="0" xfId="2" applyFont="1" applyFill="1" applyAlignment="1">
      <alignment vertical="top"/>
    </xf>
    <xf numFmtId="173" fontId="2" fillId="0" borderId="0" xfId="3" applyNumberFormat="1" applyFont="1">
      <alignment vertical="top"/>
    </xf>
    <xf numFmtId="0" fontId="2" fillId="0" borderId="0" xfId="3" applyNumberFormat="1" applyFont="1" applyAlignment="1">
      <alignment vertical="center"/>
    </xf>
    <xf numFmtId="174" fontId="2" fillId="0" borderId="0" xfId="3" applyNumberFormat="1" applyFont="1" applyFill="1">
      <alignment vertical="top"/>
    </xf>
    <xf numFmtId="164" fontId="6" fillId="4" borderId="0" xfId="3" applyFont="1" applyFill="1" applyAlignment="1">
      <alignment horizontal="center" vertical="top"/>
    </xf>
    <xf numFmtId="164" fontId="5" fillId="0" borderId="0" xfId="3" applyFont="1" applyAlignment="1">
      <alignment horizontal="center" vertical="top"/>
    </xf>
    <xf numFmtId="164" fontId="5" fillId="0" borderId="0" xfId="3" applyFont="1" applyAlignment="1">
      <alignment horizontal="left" vertical="top"/>
    </xf>
    <xf numFmtId="164" fontId="2" fillId="0" borderId="0" xfId="3" applyFont="1" applyAlignment="1">
      <alignment horizontal="center" wrapText="1"/>
    </xf>
    <xf numFmtId="164" fontId="6" fillId="0" borderId="0" xfId="3" applyFont="1" applyBorder="1" applyAlignment="1">
      <alignment horizontal="center" vertical="center" wrapText="1"/>
    </xf>
    <xf numFmtId="164" fontId="6" fillId="0" borderId="0" xfId="3" applyFont="1" applyFill="1" applyBorder="1" applyAlignment="1">
      <alignment horizontal="center" vertical="center" wrapText="1"/>
    </xf>
    <xf numFmtId="0" fontId="5" fillId="0" borderId="0" xfId="3" applyNumberFormat="1" applyFont="1" applyAlignment="1">
      <alignment horizontal="center" vertical="top"/>
    </xf>
    <xf numFmtId="0" fontId="5" fillId="4" borderId="0" xfId="3" applyNumberFormat="1" applyFont="1" applyFill="1" applyAlignment="1">
      <alignment horizontal="center" vertical="top"/>
    </xf>
    <xf numFmtId="0" fontId="4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3" applyNumberFormat="1" applyFont="1" applyAlignment="1">
      <alignment horizontal="center" vertical="center"/>
    </xf>
    <xf numFmtId="0" fontId="7" fillId="0" borderId="0" xfId="3" applyNumberFormat="1" applyFont="1" applyAlignment="1">
      <alignment horizontal="left" vertical="center"/>
    </xf>
    <xf numFmtId="0" fontId="7" fillId="0" borderId="0" xfId="4" applyNumberFormat="1" applyFont="1" applyAlignment="1">
      <alignment horizontal="center" vertical="center"/>
    </xf>
    <xf numFmtId="0" fontId="7" fillId="0" borderId="0" xfId="3" applyNumberFormat="1" applyFont="1" applyFill="1" applyAlignment="1">
      <alignment horizontal="center" vertical="center"/>
    </xf>
    <xf numFmtId="0" fontId="7" fillId="4" borderId="0" xfId="3" applyNumberFormat="1" applyFont="1" applyFill="1" applyAlignment="1">
      <alignment horizontal="center" vertical="center"/>
    </xf>
    <xf numFmtId="175" fontId="4" fillId="4" borderId="9" xfId="3" applyNumberFormat="1" applyFont="1" applyFill="1" applyBorder="1" applyAlignment="1" applyProtection="1">
      <alignment horizontal="center" vertical="center" wrapText="1"/>
      <protection locked="0"/>
    </xf>
    <xf numFmtId="166" fontId="7" fillId="0" borderId="0" xfId="3" applyNumberFormat="1" applyFont="1" applyAlignment="1">
      <alignment horizontal="center" vertical="center"/>
    </xf>
    <xf numFmtId="0" fontId="8" fillId="0" borderId="0" xfId="3" applyNumberFormat="1" applyFont="1" applyAlignment="1">
      <alignment horizontal="center" vertical="center"/>
    </xf>
    <xf numFmtId="0" fontId="8" fillId="0" borderId="0" xfId="3" applyNumberFormat="1" applyFont="1" applyAlignment="1">
      <alignment horizontal="left" vertical="center"/>
    </xf>
    <xf numFmtId="0" fontId="8" fillId="0" borderId="0" xfId="4" applyNumberFormat="1" applyFont="1" applyAlignment="1">
      <alignment horizontal="center" vertical="center"/>
    </xf>
    <xf numFmtId="0" fontId="8" fillId="0" borderId="0" xfId="4" quotePrefix="1" applyNumberFormat="1" applyFont="1" applyAlignment="1">
      <alignment horizontal="center" vertical="center"/>
    </xf>
    <xf numFmtId="0" fontId="8" fillId="0" borderId="0" xfId="5" applyNumberFormat="1" applyFont="1" applyAlignment="1">
      <alignment horizontal="center" vertical="center"/>
    </xf>
    <xf numFmtId="0" fontId="8" fillId="0" borderId="0" xfId="3" quotePrefix="1" applyNumberFormat="1" applyFont="1" applyAlignment="1">
      <alignment horizontal="center" vertical="center"/>
    </xf>
    <xf numFmtId="0" fontId="8" fillId="0" borderId="0" xfId="3" applyNumberFormat="1" applyFont="1" applyFill="1" applyAlignment="1">
      <alignment horizontal="center" vertical="center"/>
    </xf>
    <xf numFmtId="0" fontId="8" fillId="4" borderId="0" xfId="3" applyNumberFormat="1" applyFont="1" applyFill="1" applyAlignment="1">
      <alignment horizontal="center" vertical="center"/>
    </xf>
    <xf numFmtId="166" fontId="8" fillId="0" borderId="0" xfId="3" applyNumberFormat="1" applyFont="1" applyAlignment="1">
      <alignment horizontal="center" vertical="center"/>
    </xf>
    <xf numFmtId="0" fontId="6" fillId="10" borderId="0" xfId="3" applyNumberFormat="1" applyFont="1" applyFill="1" applyAlignment="1">
      <alignment horizontal="center" vertical="top"/>
    </xf>
    <xf numFmtId="0" fontId="6" fillId="10" borderId="0" xfId="3" applyNumberFormat="1" applyFont="1" applyFill="1" applyAlignment="1">
      <alignment horizontal="left" vertical="top"/>
    </xf>
    <xf numFmtId="0" fontId="6" fillId="10" borderId="0" xfId="3" applyNumberFormat="1" applyFont="1" applyFill="1">
      <alignment vertical="top"/>
    </xf>
    <xf numFmtId="164" fontId="6" fillId="10" borderId="0" xfId="3" applyFont="1" applyFill="1">
      <alignment vertical="top"/>
    </xf>
    <xf numFmtId="164" fontId="4" fillId="10" borderId="0" xfId="3" applyFont="1" applyFill="1">
      <alignment vertical="top"/>
    </xf>
    <xf numFmtId="164" fontId="6" fillId="0" borderId="0" xfId="3" applyFont="1">
      <alignment vertical="top"/>
    </xf>
    <xf numFmtId="164" fontId="6" fillId="11" borderId="0" xfId="3" applyFont="1" applyFill="1">
      <alignment vertical="top"/>
    </xf>
    <xf numFmtId="164" fontId="6" fillId="0" borderId="0" xfId="3" applyFont="1" applyFill="1">
      <alignment vertical="top"/>
    </xf>
    <xf numFmtId="0" fontId="6" fillId="0" borderId="0" xfId="3" applyNumberFormat="1" applyFont="1">
      <alignment vertical="top"/>
    </xf>
    <xf numFmtId="0" fontId="6" fillId="0" borderId="0" xfId="3" applyNumberFormat="1" applyFont="1" applyAlignment="1">
      <alignment horizontal="left" vertical="top"/>
    </xf>
    <xf numFmtId="0" fontId="4" fillId="0" borderId="0" xfId="6" applyNumberFormat="1" applyFont="1">
      <alignment vertical="top"/>
    </xf>
    <xf numFmtId="0" fontId="2" fillId="0" borderId="0" xfId="6" applyNumberFormat="1" applyFont="1">
      <alignment vertical="top"/>
    </xf>
    <xf numFmtId="41" fontId="4" fillId="0" borderId="0" xfId="3" applyNumberFormat="1" applyFont="1">
      <alignment vertical="top"/>
    </xf>
    <xf numFmtId="176" fontId="4" fillId="0" borderId="0" xfId="3" applyNumberFormat="1" applyFont="1">
      <alignment vertical="top"/>
    </xf>
    <xf numFmtId="41" fontId="6" fillId="0" borderId="0" xfId="3" applyNumberFormat="1" applyFont="1">
      <alignment vertical="top"/>
    </xf>
    <xf numFmtId="176" fontId="6" fillId="0" borderId="0" xfId="2" applyNumberFormat="1" applyFont="1" applyAlignment="1">
      <alignment vertical="top"/>
    </xf>
    <xf numFmtId="164" fontId="5" fillId="4" borderId="0" xfId="3" applyFont="1" applyFill="1">
      <alignment vertical="top"/>
    </xf>
    <xf numFmtId="0" fontId="2" fillId="0" borderId="0" xfId="6" applyNumberFormat="1" applyFont="1" applyFill="1" applyAlignment="1">
      <alignment horizontal="left" vertical="top" indent="1"/>
    </xf>
    <xf numFmtId="0" fontId="2" fillId="0" borderId="0" xfId="3" applyNumberFormat="1" applyFont="1" applyFill="1">
      <alignment vertical="top"/>
    </xf>
    <xf numFmtId="41" fontId="5" fillId="0" borderId="0" xfId="3" applyNumberFormat="1" applyFont="1" applyFill="1">
      <alignment vertical="top"/>
    </xf>
    <xf numFmtId="176" fontId="5" fillId="0" borderId="0" xfId="2" applyNumberFormat="1" applyFont="1" applyFill="1" applyAlignment="1">
      <alignment vertical="top"/>
    </xf>
    <xf numFmtId="41" fontId="2" fillId="0" borderId="0" xfId="3" applyNumberFormat="1" applyFont="1" applyFill="1">
      <alignment vertical="top"/>
    </xf>
    <xf numFmtId="41" fontId="2" fillId="0" borderId="0" xfId="3" applyNumberFormat="1" applyFont="1">
      <alignment vertical="top"/>
    </xf>
    <xf numFmtId="164" fontId="2" fillId="4" borderId="0" xfId="3" applyFont="1" applyFill="1">
      <alignment vertical="top"/>
    </xf>
    <xf numFmtId="164" fontId="2" fillId="12" borderId="0" xfId="3" applyFont="1" applyFill="1">
      <alignment vertical="top"/>
    </xf>
    <xf numFmtId="0" fontId="5" fillId="12" borderId="0" xfId="3" applyNumberFormat="1" applyFont="1" applyFill="1">
      <alignment vertical="top"/>
    </xf>
    <xf numFmtId="0" fontId="5" fillId="0" borderId="0" xfId="3" applyNumberFormat="1" applyFont="1" applyFill="1" applyAlignment="1">
      <alignment horizontal="center" vertical="top"/>
    </xf>
    <xf numFmtId="43" fontId="5" fillId="0" borderId="0" xfId="1" applyFont="1" applyFill="1" applyAlignment="1">
      <alignment vertical="top"/>
    </xf>
    <xf numFmtId="164" fontId="5" fillId="13" borderId="0" xfId="3" applyFont="1" applyFill="1">
      <alignment vertical="top"/>
    </xf>
    <xf numFmtId="164" fontId="2" fillId="14" borderId="0" xfId="3" applyFont="1" applyFill="1">
      <alignment vertical="top"/>
    </xf>
    <xf numFmtId="0" fontId="5" fillId="14" borderId="0" xfId="3" applyNumberFormat="1" applyFont="1" applyFill="1">
      <alignment vertical="top"/>
    </xf>
    <xf numFmtId="176" fontId="2" fillId="0" borderId="0" xfId="2" applyNumberFormat="1" applyFont="1" applyFill="1" applyAlignment="1">
      <alignment vertical="top"/>
    </xf>
    <xf numFmtId="164" fontId="2" fillId="7" borderId="0" xfId="3" applyFont="1" applyFill="1">
      <alignment vertical="top"/>
    </xf>
    <xf numFmtId="0" fontId="5" fillId="7" borderId="0" xfId="3" applyNumberFormat="1" applyFont="1" applyFill="1">
      <alignment vertical="top"/>
    </xf>
    <xf numFmtId="41" fontId="5" fillId="7" borderId="0" xfId="3" applyNumberFormat="1" applyFont="1" applyFill="1">
      <alignment vertical="top"/>
    </xf>
    <xf numFmtId="0" fontId="2" fillId="7" borderId="0" xfId="3" applyNumberFormat="1" applyFont="1" applyFill="1">
      <alignment vertical="top"/>
    </xf>
    <xf numFmtId="0" fontId="2" fillId="0" borderId="0" xfId="6" applyNumberFormat="1" applyFont="1" applyFill="1">
      <alignment vertical="top"/>
    </xf>
    <xf numFmtId="0" fontId="5" fillId="0" borderId="0" xfId="3" applyNumberFormat="1" applyFont="1" applyFill="1">
      <alignment vertical="top"/>
    </xf>
    <xf numFmtId="177" fontId="2" fillId="0" borderId="0" xfId="3" applyNumberFormat="1" applyFont="1" applyFill="1">
      <alignment vertical="top"/>
    </xf>
    <xf numFmtId="178" fontId="5" fillId="0" borderId="0" xfId="3" applyNumberFormat="1" applyFont="1" applyFill="1">
      <alignment vertical="top"/>
    </xf>
    <xf numFmtId="164" fontId="2" fillId="7" borderId="0" xfId="3" quotePrefix="1" applyFont="1" applyFill="1">
      <alignment vertical="top"/>
    </xf>
    <xf numFmtId="164" fontId="5" fillId="7" borderId="0" xfId="3" applyFont="1" applyFill="1">
      <alignment vertical="top"/>
    </xf>
    <xf numFmtId="0" fontId="2" fillId="0" borderId="0" xfId="3" applyNumberFormat="1" applyFont="1" applyFill="1" applyAlignment="1">
      <alignment horizontal="center" vertical="top"/>
    </xf>
    <xf numFmtId="164" fontId="2" fillId="13" borderId="0" xfId="3" applyFont="1" applyFill="1">
      <alignment vertical="top"/>
    </xf>
    <xf numFmtId="43" fontId="2" fillId="0" borderId="0" xfId="1" applyFont="1" applyFill="1" applyAlignment="1">
      <alignment vertical="top"/>
    </xf>
    <xf numFmtId="0" fontId="2" fillId="0" borderId="0" xfId="3" applyNumberFormat="1" applyFont="1" applyAlignment="1">
      <alignment horizontal="center" vertical="top"/>
    </xf>
    <xf numFmtId="41" fontId="4" fillId="0" borderId="0" xfId="3" applyNumberFormat="1" applyFont="1" applyFill="1">
      <alignment vertical="top"/>
    </xf>
    <xf numFmtId="176" fontId="4" fillId="0" borderId="0" xfId="2" applyNumberFormat="1" applyFont="1" applyAlignment="1">
      <alignment vertical="top"/>
    </xf>
    <xf numFmtId="0" fontId="2" fillId="0" borderId="0" xfId="3" applyNumberFormat="1" applyFont="1">
      <alignment vertical="top"/>
    </xf>
    <xf numFmtId="41" fontId="5" fillId="0" borderId="0" xfId="3" applyNumberFormat="1" applyFont="1">
      <alignment vertical="top"/>
    </xf>
    <xf numFmtId="176" fontId="5" fillId="0" borderId="0" xfId="2" applyNumberFormat="1" applyFont="1" applyAlignment="1">
      <alignment vertical="top"/>
    </xf>
    <xf numFmtId="0" fontId="6" fillId="0" borderId="0" xfId="3" applyNumberFormat="1" applyFont="1" applyFill="1" applyAlignment="1">
      <alignment horizontal="left" vertical="top"/>
    </xf>
    <xf numFmtId="0" fontId="6" fillId="0" borderId="0" xfId="3" applyNumberFormat="1" applyFont="1" applyAlignment="1">
      <alignment horizontal="center" vertical="top"/>
    </xf>
    <xf numFmtId="0" fontId="6" fillId="0" borderId="10" xfId="3" applyNumberFormat="1" applyFont="1" applyBorder="1" applyAlignment="1">
      <alignment horizontal="left" vertical="top"/>
    </xf>
    <xf numFmtId="0" fontId="6" fillId="0" borderId="10" xfId="3" applyNumberFormat="1" applyFont="1" applyBorder="1">
      <alignment vertical="top"/>
    </xf>
    <xf numFmtId="41" fontId="6" fillId="0" borderId="10" xfId="3" applyNumberFormat="1" applyFont="1" applyBorder="1">
      <alignment vertical="top"/>
    </xf>
    <xf numFmtId="41" fontId="6" fillId="0" borderId="10" xfId="3" applyNumberFormat="1" applyFont="1" applyFill="1" applyBorder="1">
      <alignment vertical="top"/>
    </xf>
    <xf numFmtId="176" fontId="6" fillId="0" borderId="10" xfId="3" applyNumberFormat="1" applyFont="1" applyBorder="1">
      <alignment vertical="top"/>
    </xf>
    <xf numFmtId="164" fontId="5" fillId="0" borderId="10" xfId="3" applyFont="1" applyBorder="1">
      <alignment vertical="top"/>
    </xf>
    <xf numFmtId="176" fontId="6" fillId="0" borderId="10" xfId="2" applyNumberFormat="1" applyFont="1" applyBorder="1" applyAlignment="1">
      <alignment vertical="top"/>
    </xf>
    <xf numFmtId="41" fontId="6" fillId="0" borderId="0" xfId="3" applyNumberFormat="1" applyFont="1" applyBorder="1">
      <alignment vertical="top"/>
    </xf>
    <xf numFmtId="164" fontId="6" fillId="0" borderId="10" xfId="3" applyFont="1" applyBorder="1">
      <alignment vertical="top"/>
    </xf>
    <xf numFmtId="164" fontId="4" fillId="0" borderId="10" xfId="3" applyFont="1" applyBorder="1">
      <alignment vertical="top"/>
    </xf>
    <xf numFmtId="0" fontId="10" fillId="0" borderId="0" xfId="3" applyNumberFormat="1" applyFont="1" applyAlignment="1">
      <alignment horizontal="center" vertical="top"/>
    </xf>
    <xf numFmtId="0" fontId="10" fillId="0" borderId="0" xfId="3" applyNumberFormat="1" applyFont="1" applyAlignment="1">
      <alignment horizontal="left" vertical="top"/>
    </xf>
    <xf numFmtId="0" fontId="10" fillId="0" borderId="0" xfId="3" applyNumberFormat="1" applyFont="1">
      <alignment vertical="top"/>
    </xf>
    <xf numFmtId="164" fontId="10" fillId="0" borderId="0" xfId="3" applyFont="1">
      <alignment vertical="top"/>
    </xf>
    <xf numFmtId="164" fontId="9" fillId="0" borderId="0" xfId="3" applyFont="1">
      <alignment vertical="top"/>
    </xf>
    <xf numFmtId="179" fontId="10" fillId="0" borderId="0" xfId="3" applyNumberFormat="1" applyFont="1">
      <alignment vertical="top"/>
    </xf>
    <xf numFmtId="164" fontId="10" fillId="0" borderId="0" xfId="3" applyFont="1" applyFill="1">
      <alignment vertical="top"/>
    </xf>
    <xf numFmtId="164" fontId="10" fillId="4" borderId="0" xfId="3" applyFont="1" applyFill="1">
      <alignment vertical="top"/>
    </xf>
    <xf numFmtId="180" fontId="6" fillId="0" borderId="0" xfId="3" applyNumberFormat="1" applyFont="1" applyAlignment="1">
      <alignment horizontal="center" vertical="top"/>
    </xf>
    <xf numFmtId="179" fontId="6" fillId="0" borderId="0" xfId="3" applyNumberFormat="1" applyFont="1">
      <alignment vertical="top"/>
    </xf>
    <xf numFmtId="164" fontId="2" fillId="10" borderId="0" xfId="3" applyFont="1" applyFill="1">
      <alignment vertical="top"/>
    </xf>
    <xf numFmtId="0" fontId="6" fillId="0" borderId="0" xfId="3" applyNumberFormat="1" applyFont="1" applyFill="1" applyAlignment="1">
      <alignment horizontal="left" vertical="center"/>
    </xf>
    <xf numFmtId="0" fontId="5" fillId="0" borderId="0" xfId="3" applyNumberFormat="1" applyFont="1" applyFill="1" applyAlignment="1">
      <alignment horizontal="left" vertical="top" indent="1"/>
    </xf>
    <xf numFmtId="41" fontId="2" fillId="0" borderId="0" xfId="3" applyNumberFormat="1" applyFont="1" applyFill="1" applyBorder="1" applyAlignment="1">
      <alignment vertical="center"/>
    </xf>
    <xf numFmtId="41" fontId="2" fillId="0" borderId="0" xfId="3" applyNumberFormat="1" applyFont="1" applyFill="1" applyBorder="1">
      <alignment vertical="top"/>
    </xf>
    <xf numFmtId="0" fontId="2" fillId="0" borderId="0" xfId="3" applyNumberFormat="1" applyFont="1" applyFill="1" applyAlignment="1">
      <alignment horizontal="left" vertical="top" indent="1"/>
    </xf>
    <xf numFmtId="164" fontId="2" fillId="6" borderId="0" xfId="3" applyFont="1" applyFill="1">
      <alignment vertical="top"/>
    </xf>
    <xf numFmtId="0" fontId="5" fillId="6" borderId="0" xfId="3" applyNumberFormat="1" applyFont="1" applyFill="1">
      <alignment vertical="top"/>
    </xf>
    <xf numFmtId="0" fontId="2" fillId="0" borderId="0" xfId="3" applyNumberFormat="1" applyFont="1" applyAlignment="1">
      <alignment horizontal="left" vertical="top" indent="1"/>
    </xf>
    <xf numFmtId="0" fontId="5" fillId="0" borderId="0" xfId="3" applyNumberFormat="1" applyFont="1" applyAlignment="1">
      <alignment horizontal="left" vertical="top" indent="1"/>
    </xf>
    <xf numFmtId="49" fontId="6" fillId="0" borderId="10" xfId="3" applyNumberFormat="1" applyFont="1" applyFill="1" applyBorder="1" applyAlignment="1">
      <alignment horizontal="left" vertical="top"/>
    </xf>
    <xf numFmtId="41" fontId="4" fillId="0" borderId="10" xfId="3" applyNumberFormat="1" applyFont="1" applyBorder="1">
      <alignment vertical="top"/>
    </xf>
    <xf numFmtId="43" fontId="4" fillId="0" borderId="10" xfId="1" applyFont="1" applyBorder="1" applyAlignment="1">
      <alignment vertical="top"/>
    </xf>
    <xf numFmtId="41" fontId="6" fillId="4" borderId="10" xfId="3" applyNumberFormat="1" applyFont="1" applyFill="1" applyBorder="1">
      <alignment vertical="top"/>
    </xf>
    <xf numFmtId="49" fontId="5" fillId="0" borderId="0" xfId="3" applyNumberFormat="1" applyFont="1" applyAlignment="1">
      <alignment horizontal="left" vertical="top"/>
    </xf>
    <xf numFmtId="179" fontId="5" fillId="0" borderId="0" xfId="3" applyNumberFormat="1" applyFont="1">
      <alignment vertical="top"/>
    </xf>
    <xf numFmtId="49" fontId="6" fillId="0" borderId="0" xfId="3" applyNumberFormat="1" applyFont="1" applyAlignment="1">
      <alignment horizontal="left" vertical="top"/>
    </xf>
    <xf numFmtId="43" fontId="6" fillId="0" borderId="0" xfId="3" applyNumberFormat="1" applyFont="1">
      <alignment vertical="top"/>
    </xf>
    <xf numFmtId="178" fontId="6" fillId="0" borderId="0" xfId="3" applyNumberFormat="1" applyFont="1">
      <alignment vertical="top"/>
    </xf>
    <xf numFmtId="164" fontId="6" fillId="0" borderId="0" xfId="3" applyFont="1" applyFill="1" applyAlignment="1">
      <alignment horizontal="center" vertical="top"/>
    </xf>
    <xf numFmtId="0" fontId="6" fillId="2" borderId="0" xfId="6" applyNumberFormat="1" applyFont="1" applyFill="1" applyAlignment="1">
      <alignment horizontal="left" vertical="top"/>
    </xf>
    <xf numFmtId="0" fontId="6" fillId="2" borderId="0" xfId="3" applyNumberFormat="1" applyFont="1" applyFill="1">
      <alignment vertical="top"/>
    </xf>
    <xf numFmtId="164" fontId="6" fillId="16" borderId="0" xfId="3" applyFont="1" applyFill="1">
      <alignment vertical="top"/>
    </xf>
    <xf numFmtId="41" fontId="6" fillId="0" borderId="0" xfId="3" applyNumberFormat="1" applyFont="1" applyFill="1">
      <alignment vertical="top"/>
    </xf>
    <xf numFmtId="176" fontId="6" fillId="0" borderId="0" xfId="7" applyNumberFormat="1" applyFont="1">
      <alignment vertical="top"/>
    </xf>
    <xf numFmtId="164" fontId="6" fillId="4" borderId="0" xfId="3" applyFont="1" applyFill="1">
      <alignment vertical="top"/>
    </xf>
    <xf numFmtId="164" fontId="5" fillId="0" borderId="0" xfId="3" applyFont="1" applyFill="1" applyAlignment="1">
      <alignment horizontal="center" vertical="top"/>
    </xf>
    <xf numFmtId="182" fontId="2" fillId="0" borderId="0" xfId="6" applyNumberFormat="1" applyFont="1" applyFill="1" applyAlignment="1">
      <alignment horizontal="left" vertical="top"/>
    </xf>
    <xf numFmtId="41" fontId="5" fillId="0" borderId="0" xfId="3" applyNumberFormat="1" applyFont="1" applyFill="1" applyBorder="1">
      <alignment vertical="top"/>
    </xf>
    <xf numFmtId="176" fontId="5" fillId="0" borderId="0" xfId="7" applyNumberFormat="1" applyFont="1" applyFill="1" applyBorder="1">
      <alignment vertical="top"/>
    </xf>
    <xf numFmtId="176" fontId="5" fillId="0" borderId="0" xfId="7" applyNumberFormat="1" applyFont="1" applyFill="1">
      <alignment vertical="top"/>
    </xf>
    <xf numFmtId="41" fontId="6" fillId="0" borderId="0" xfId="3" applyNumberFormat="1" applyFont="1" applyFill="1" applyBorder="1">
      <alignment vertical="top"/>
    </xf>
    <xf numFmtId="182" fontId="2" fillId="0" borderId="0" xfId="6" applyNumberFormat="1" applyFont="1" applyAlignment="1">
      <alignment horizontal="left" vertical="top"/>
    </xf>
    <xf numFmtId="41" fontId="2" fillId="0" borderId="0" xfId="3" applyNumberFormat="1" applyFont="1" applyBorder="1">
      <alignment vertical="top"/>
    </xf>
    <xf numFmtId="176" fontId="2" fillId="0" borderId="0" xfId="7" applyNumberFormat="1" applyFont="1" applyBorder="1">
      <alignment vertical="top"/>
    </xf>
    <xf numFmtId="41" fontId="5" fillId="0" borderId="0" xfId="3" applyNumberFormat="1" applyFont="1" applyBorder="1">
      <alignment vertical="top"/>
    </xf>
    <xf numFmtId="164" fontId="5" fillId="0" borderId="0" xfId="3" applyFont="1" applyBorder="1">
      <alignment vertical="top"/>
    </xf>
    <xf numFmtId="164" fontId="2" fillId="0" borderId="0" xfId="3" applyFont="1" applyFill="1" applyBorder="1">
      <alignment vertical="top"/>
    </xf>
    <xf numFmtId="176" fontId="2" fillId="0" borderId="0" xfId="7" applyNumberFormat="1" applyFont="1" applyFill="1" applyBorder="1">
      <alignment vertical="top"/>
    </xf>
    <xf numFmtId="176" fontId="2" fillId="0" borderId="0" xfId="7" applyNumberFormat="1" applyFont="1">
      <alignment vertical="top"/>
    </xf>
    <xf numFmtId="164" fontId="2" fillId="0" borderId="0" xfId="3" applyFont="1" applyBorder="1">
      <alignment vertical="top"/>
    </xf>
    <xf numFmtId="0" fontId="6" fillId="2" borderId="0" xfId="6" applyNumberFormat="1" applyFont="1" applyFill="1" applyBorder="1" applyAlignment="1">
      <alignment horizontal="left" vertical="top"/>
    </xf>
    <xf numFmtId="0" fontId="6" fillId="2" borderId="0" xfId="3" applyNumberFormat="1" applyFont="1" applyFill="1" applyBorder="1">
      <alignment vertical="top"/>
    </xf>
    <xf numFmtId="164" fontId="2" fillId="2" borderId="0" xfId="3" applyFont="1" applyFill="1" applyBorder="1">
      <alignment vertical="top"/>
    </xf>
    <xf numFmtId="41" fontId="4" fillId="0" borderId="0" xfId="3" applyNumberFormat="1" applyFont="1" applyFill="1" applyBorder="1">
      <alignment vertical="top"/>
    </xf>
    <xf numFmtId="164" fontId="6" fillId="0" borderId="0" xfId="3" applyFont="1" applyFill="1" applyBorder="1">
      <alignment vertical="top"/>
    </xf>
    <xf numFmtId="164" fontId="2" fillId="0" borderId="0" xfId="3" quotePrefix="1" applyFont="1" applyFill="1" applyBorder="1">
      <alignment vertical="top"/>
    </xf>
    <xf numFmtId="164" fontId="2" fillId="0" borderId="0" xfId="3" applyFont="1" applyFill="1" applyAlignment="1">
      <alignment horizontal="center" vertical="top"/>
    </xf>
    <xf numFmtId="182" fontId="4" fillId="0" borderId="0" xfId="6" applyNumberFormat="1" applyFont="1" applyAlignment="1">
      <alignment horizontal="left" vertical="top"/>
    </xf>
    <xf numFmtId="0" fontId="4" fillId="0" borderId="0" xfId="3" applyNumberFormat="1" applyFont="1" applyAlignment="1">
      <alignment horizontal="left" vertical="top" indent="1"/>
    </xf>
    <xf numFmtId="176" fontId="2" fillId="0" borderId="0" xfId="3" applyNumberFormat="1" applyFont="1">
      <alignment vertical="top"/>
    </xf>
    <xf numFmtId="183" fontId="5" fillId="0" borderId="0" xfId="3" applyNumberFormat="1" applyFont="1" applyFill="1">
      <alignment vertical="top"/>
    </xf>
    <xf numFmtId="0" fontId="6" fillId="0" borderId="0" xfId="6" applyNumberFormat="1" applyFont="1" applyFill="1" applyAlignment="1">
      <alignment horizontal="left" vertical="top"/>
    </xf>
    <xf numFmtId="0" fontId="6" fillId="0" borderId="0" xfId="3" applyNumberFormat="1" applyFont="1" applyFill="1">
      <alignment vertical="top"/>
    </xf>
    <xf numFmtId="176" fontId="2" fillId="0" borderId="0" xfId="7" applyNumberFormat="1" applyFont="1" applyFill="1">
      <alignment vertical="top"/>
    </xf>
    <xf numFmtId="182" fontId="2" fillId="0" borderId="0" xfId="6" applyNumberFormat="1" applyFont="1">
      <alignment vertical="top"/>
    </xf>
    <xf numFmtId="0" fontId="11" fillId="0" borderId="0" xfId="3" applyNumberFormat="1" applyFont="1">
      <alignment vertical="top"/>
    </xf>
    <xf numFmtId="164" fontId="2" fillId="0" borderId="0" xfId="3" quotePrefix="1" applyFont="1">
      <alignment vertical="top"/>
    </xf>
    <xf numFmtId="0" fontId="6" fillId="2" borderId="10" xfId="6" applyNumberFormat="1" applyFont="1" applyFill="1" applyBorder="1" applyAlignment="1">
      <alignment horizontal="left" vertical="top"/>
    </xf>
    <xf numFmtId="0" fontId="6" fillId="2" borderId="10" xfId="3" applyNumberFormat="1" applyFont="1" applyFill="1" applyBorder="1">
      <alignment vertical="top"/>
    </xf>
    <xf numFmtId="164" fontId="6" fillId="2" borderId="10" xfId="3" applyFont="1" applyFill="1" applyBorder="1">
      <alignment vertical="top"/>
    </xf>
    <xf numFmtId="176" fontId="6" fillId="0" borderId="10" xfId="7" applyNumberFormat="1" applyFont="1" applyBorder="1">
      <alignment vertical="top"/>
    </xf>
    <xf numFmtId="41" fontId="5" fillId="0" borderId="10" xfId="3" applyNumberFormat="1" applyFont="1" applyBorder="1">
      <alignment vertical="top"/>
    </xf>
    <xf numFmtId="176" fontId="4" fillId="0" borderId="10" xfId="7" applyNumberFormat="1" applyFont="1" applyBorder="1">
      <alignment vertical="top"/>
    </xf>
    <xf numFmtId="164" fontId="6" fillId="0" borderId="10" xfId="3" applyFont="1" applyFill="1" applyBorder="1">
      <alignment vertical="top"/>
    </xf>
    <xf numFmtId="164" fontId="6" fillId="4" borderId="10" xfId="3" applyFont="1" applyFill="1" applyBorder="1">
      <alignment vertical="top"/>
    </xf>
    <xf numFmtId="164" fontId="2" fillId="0" borderId="10" xfId="3" applyFont="1" applyBorder="1">
      <alignment vertical="top"/>
    </xf>
    <xf numFmtId="0" fontId="6" fillId="0" borderId="0" xfId="6" applyNumberFormat="1" applyFont="1" applyFill="1" applyBorder="1" applyAlignment="1">
      <alignment horizontal="left" vertical="top"/>
    </xf>
    <xf numFmtId="0" fontId="6" fillId="0" borderId="0" xfId="3" applyNumberFormat="1" applyFont="1" applyFill="1" applyBorder="1">
      <alignment vertical="top"/>
    </xf>
    <xf numFmtId="164" fontId="6" fillId="0" borderId="0" xfId="3" applyFont="1" applyBorder="1">
      <alignment vertical="top"/>
    </xf>
    <xf numFmtId="41" fontId="4" fillId="0" borderId="0" xfId="3" applyNumberFormat="1" applyFont="1" applyBorder="1">
      <alignment vertical="top"/>
    </xf>
    <xf numFmtId="176" fontId="6" fillId="0" borderId="0" xfId="7" applyNumberFormat="1" applyFont="1" applyBorder="1">
      <alignment vertical="top"/>
    </xf>
    <xf numFmtId="164" fontId="4" fillId="0" borderId="0" xfId="3" applyFont="1" applyBorder="1">
      <alignment vertical="top"/>
    </xf>
    <xf numFmtId="176" fontId="4" fillId="0" borderId="0" xfId="7" applyNumberFormat="1" applyFont="1" applyBorder="1">
      <alignment vertical="top"/>
    </xf>
    <xf numFmtId="164" fontId="6" fillId="4" borderId="0" xfId="3" applyFont="1" applyFill="1" applyBorder="1">
      <alignment vertical="top"/>
    </xf>
    <xf numFmtId="43" fontId="5" fillId="0" borderId="0" xfId="3" applyNumberFormat="1" applyFont="1">
      <alignment vertical="top"/>
    </xf>
    <xf numFmtId="164" fontId="6" fillId="13" borderId="0" xfId="3" applyFont="1" applyFill="1" applyBorder="1">
      <alignment vertical="top"/>
    </xf>
    <xf numFmtId="164" fontId="4" fillId="0" borderId="0" xfId="3" applyFont="1" applyFill="1">
      <alignment vertical="top"/>
    </xf>
    <xf numFmtId="184" fontId="2" fillId="0" borderId="0" xfId="3" applyNumberFormat="1" applyFont="1">
      <alignment vertical="top"/>
    </xf>
    <xf numFmtId="164" fontId="4" fillId="0" borderId="0" xfId="3" applyFont="1">
      <alignment vertical="top"/>
    </xf>
    <xf numFmtId="164" fontId="2" fillId="2" borderId="10" xfId="3" applyFont="1" applyFill="1" applyBorder="1">
      <alignment vertical="top"/>
    </xf>
    <xf numFmtId="41" fontId="2" fillId="0" borderId="10" xfId="3" applyNumberFormat="1" applyFont="1" applyBorder="1">
      <alignment vertical="top"/>
    </xf>
    <xf numFmtId="41" fontId="4" fillId="0" borderId="10" xfId="3" applyNumberFormat="1" applyFont="1" applyFill="1" applyBorder="1">
      <alignment vertical="top"/>
    </xf>
    <xf numFmtId="176" fontId="4" fillId="0" borderId="10" xfId="7" applyNumberFormat="1" applyFont="1" applyFill="1" applyBorder="1">
      <alignment vertical="top"/>
    </xf>
    <xf numFmtId="41" fontId="4" fillId="13" borderId="10" xfId="3" applyNumberFormat="1" applyFont="1" applyFill="1" applyBorder="1">
      <alignment vertical="top"/>
    </xf>
    <xf numFmtId="43" fontId="2" fillId="0" borderId="10" xfId="1" applyFont="1" applyBorder="1" applyAlignment="1">
      <alignment vertical="top"/>
    </xf>
    <xf numFmtId="164" fontId="2" fillId="0" borderId="10" xfId="3" applyFont="1" applyFill="1" applyBorder="1">
      <alignment vertical="top"/>
    </xf>
    <xf numFmtId="176" fontId="4" fillId="0" borderId="0" xfId="7" applyNumberFormat="1" applyFont="1" applyFill="1" applyBorder="1">
      <alignment vertical="top"/>
    </xf>
    <xf numFmtId="41" fontId="4" fillId="13" borderId="0" xfId="3" applyNumberFormat="1" applyFont="1" applyFill="1" applyBorder="1">
      <alignment vertical="top"/>
    </xf>
    <xf numFmtId="164" fontId="4" fillId="0" borderId="0" xfId="3" applyFont="1" applyAlignment="1">
      <alignment horizontal="right" vertical="top"/>
    </xf>
    <xf numFmtId="182" fontId="2" fillId="2" borderId="0" xfId="6" applyNumberFormat="1" applyFont="1" applyFill="1" applyAlignment="1">
      <alignment horizontal="left" vertical="top"/>
    </xf>
    <xf numFmtId="164" fontId="2" fillId="2" borderId="0" xfId="3" applyFont="1" applyFill="1">
      <alignment vertical="top"/>
    </xf>
    <xf numFmtId="41" fontId="4" fillId="0" borderId="0" xfId="3" applyNumberFormat="1" applyFont="1" applyAlignment="1">
      <alignment horizontal="right" vertical="top"/>
    </xf>
    <xf numFmtId="43" fontId="12" fillId="13" borderId="0" xfId="1" applyFont="1" applyFill="1"/>
    <xf numFmtId="185" fontId="2" fillId="7" borderId="0" xfId="3" applyNumberFormat="1" applyFont="1" applyFill="1">
      <alignment vertical="top"/>
    </xf>
    <xf numFmtId="182" fontId="4" fillId="0" borderId="0" xfId="6" applyNumberFormat="1" applyFont="1" applyFill="1" applyAlignment="1">
      <alignment horizontal="left" vertical="top"/>
    </xf>
    <xf numFmtId="0" fontId="4" fillId="0" borderId="0" xfId="3" applyNumberFormat="1" applyFont="1" applyFill="1" applyAlignment="1">
      <alignment horizontal="left" vertical="top" indent="1"/>
    </xf>
    <xf numFmtId="176" fontId="2" fillId="0" borderId="0" xfId="3" applyNumberFormat="1" applyFont="1" applyFill="1">
      <alignment vertical="top"/>
    </xf>
    <xf numFmtId="164" fontId="6" fillId="13" borderId="0" xfId="3" applyFont="1" applyFill="1">
      <alignment vertical="top"/>
    </xf>
    <xf numFmtId="186" fontId="5" fillId="0" borderId="0" xfId="2" applyNumberFormat="1" applyFont="1" applyFill="1" applyAlignment="1">
      <alignment vertical="top"/>
    </xf>
    <xf numFmtId="43" fontId="2" fillId="0" borderId="0" xfId="1" applyFont="1" applyAlignment="1">
      <alignment vertical="top"/>
    </xf>
    <xf numFmtId="0" fontId="4" fillId="0" borderId="0" xfId="3" applyNumberFormat="1" applyFont="1" applyFill="1" applyAlignment="1">
      <alignment horizontal="center" vertical="top"/>
    </xf>
    <xf numFmtId="49" fontId="4" fillId="2" borderId="10" xfId="3" applyNumberFormat="1" applyFont="1" applyFill="1" applyBorder="1" applyAlignment="1">
      <alignment horizontal="left" vertical="top"/>
    </xf>
    <xf numFmtId="0" fontId="4" fillId="2" borderId="10" xfId="3" applyNumberFormat="1" applyFont="1" applyFill="1" applyBorder="1">
      <alignment vertical="top"/>
    </xf>
    <xf numFmtId="164" fontId="5" fillId="0" borderId="10" xfId="3" applyFont="1" applyFill="1" applyBorder="1">
      <alignment vertical="top"/>
    </xf>
    <xf numFmtId="176" fontId="6" fillId="0" borderId="10" xfId="7" applyNumberFormat="1" applyFont="1" applyFill="1" applyBorder="1">
      <alignment vertical="top"/>
    </xf>
    <xf numFmtId="41" fontId="4" fillId="4" borderId="10" xfId="3" applyNumberFormat="1" applyFont="1" applyFill="1" applyBorder="1">
      <alignment vertical="top"/>
    </xf>
    <xf numFmtId="164" fontId="4" fillId="0" borderId="10" xfId="3" quotePrefix="1" applyFont="1" applyFill="1" applyBorder="1">
      <alignment vertical="top"/>
    </xf>
    <xf numFmtId="0" fontId="4" fillId="0" borderId="0" xfId="3" applyNumberFormat="1" applyFont="1">
      <alignment vertical="top"/>
    </xf>
    <xf numFmtId="49" fontId="4" fillId="0" borderId="0" xfId="3" applyNumberFormat="1" applyFont="1" applyBorder="1" applyAlignment="1">
      <alignment horizontal="left" vertical="top"/>
    </xf>
    <xf numFmtId="0" fontId="4" fillId="0" borderId="0" xfId="3" applyNumberFormat="1" applyFont="1" applyBorder="1">
      <alignment vertical="top"/>
    </xf>
    <xf numFmtId="176" fontId="6" fillId="0" borderId="0" xfId="7" applyNumberFormat="1" applyFont="1" applyFill="1" applyBorder="1">
      <alignment vertical="top"/>
    </xf>
    <xf numFmtId="41" fontId="6" fillId="4" borderId="0" xfId="3" applyNumberFormat="1" applyFont="1" applyFill="1" applyBorder="1">
      <alignment vertical="top"/>
    </xf>
    <xf numFmtId="180" fontId="6" fillId="0" borderId="0" xfId="3" applyNumberFormat="1" applyFont="1" applyFill="1" applyAlignment="1">
      <alignment horizontal="center" vertical="top"/>
    </xf>
    <xf numFmtId="43" fontId="6" fillId="0" borderId="0" xfId="1" applyFont="1" applyAlignment="1">
      <alignment vertical="top"/>
    </xf>
    <xf numFmtId="43" fontId="9" fillId="0" borderId="0" xfId="1" applyFont="1" applyAlignment="1">
      <alignment vertical="top"/>
    </xf>
    <xf numFmtId="187" fontId="5" fillId="0" borderId="0" xfId="3" applyNumberFormat="1" applyFont="1">
      <alignment vertical="top"/>
    </xf>
    <xf numFmtId="9" fontId="9" fillId="0" borderId="0" xfId="2" applyFont="1" applyAlignment="1">
      <alignment horizontal="left" vertical="top"/>
    </xf>
    <xf numFmtId="0" fontId="6" fillId="0" borderId="0" xfId="3" applyNumberFormat="1" applyFont="1" applyFill="1" applyAlignment="1">
      <alignment horizontal="center" vertical="top"/>
    </xf>
    <xf numFmtId="49" fontId="6" fillId="0" borderId="10" xfId="3" applyNumberFormat="1" applyFont="1" applyBorder="1" applyAlignment="1">
      <alignment horizontal="left" vertical="top"/>
    </xf>
    <xf numFmtId="0" fontId="5" fillId="0" borderId="0" xfId="3" applyNumberFormat="1" applyFont="1" applyAlignment="1">
      <alignment horizontal="left" vertical="top"/>
    </xf>
    <xf numFmtId="0" fontId="6" fillId="2" borderId="0" xfId="3" applyNumberFormat="1" applyFont="1" applyFill="1" applyAlignment="1">
      <alignment horizontal="center" vertical="top"/>
    </xf>
    <xf numFmtId="0" fontId="6" fillId="2" borderId="0" xfId="3" applyNumberFormat="1" applyFont="1" applyFill="1" applyAlignment="1">
      <alignment horizontal="left" vertical="top"/>
    </xf>
    <xf numFmtId="41" fontId="6" fillId="2" borderId="0" xfId="3" applyNumberFormat="1" applyFont="1" applyFill="1">
      <alignment vertical="top"/>
    </xf>
    <xf numFmtId="43" fontId="6" fillId="2" borderId="0" xfId="1" applyFont="1" applyFill="1" applyAlignment="1">
      <alignment vertical="top"/>
    </xf>
    <xf numFmtId="176" fontId="6" fillId="2" borderId="0" xfId="2" applyNumberFormat="1" applyFont="1" applyFill="1" applyAlignment="1">
      <alignment vertical="top"/>
    </xf>
    <xf numFmtId="41" fontId="6" fillId="16" borderId="0" xfId="3" applyNumberFormat="1" applyFont="1" applyFill="1">
      <alignment vertical="top"/>
    </xf>
    <xf numFmtId="164" fontId="6" fillId="2" borderId="0" xfId="3" applyFont="1" applyFill="1">
      <alignment vertical="top"/>
    </xf>
    <xf numFmtId="164" fontId="6" fillId="17" borderId="0" xfId="3" applyFont="1" applyFill="1">
      <alignment vertical="top"/>
    </xf>
    <xf numFmtId="43" fontId="6" fillId="0" borderId="0" xfId="1" applyFont="1" applyFill="1" applyAlignment="1">
      <alignment vertical="top"/>
    </xf>
    <xf numFmtId="176" fontId="6" fillId="0" borderId="0" xfId="2" applyNumberFormat="1" applyFont="1" applyFill="1" applyAlignment="1">
      <alignment vertical="top"/>
    </xf>
    <xf numFmtId="43" fontId="6" fillId="0" borderId="0" xfId="3" applyNumberFormat="1" applyFont="1" applyFill="1">
      <alignment vertical="top"/>
    </xf>
    <xf numFmtId="41" fontId="6" fillId="0" borderId="0" xfId="3" applyNumberFormat="1" applyFont="1" applyFill="1" applyAlignment="1">
      <alignment horizontal="right" vertical="top"/>
    </xf>
    <xf numFmtId="41" fontId="5" fillId="15" borderId="0" xfId="3" applyNumberFormat="1" applyFont="1" applyFill="1">
      <alignment vertical="top"/>
    </xf>
    <xf numFmtId="0" fontId="0" fillId="0" borderId="0" xfId="0" applyAlignment="1">
      <alignment horizontal="center"/>
    </xf>
    <xf numFmtId="43" fontId="0" fillId="0" borderId="0" xfId="1" applyFont="1"/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43" fontId="15" fillId="0" borderId="13" xfId="1" applyFont="1" applyBorder="1" applyAlignment="1">
      <alignment horizontal="center"/>
    </xf>
    <xf numFmtId="43" fontId="15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43" fontId="0" fillId="0" borderId="16" xfId="1" applyFont="1" applyBorder="1"/>
    <xf numFmtId="43" fontId="0" fillId="0" borderId="17" xfId="1" applyFont="1" applyBorder="1"/>
    <xf numFmtId="0" fontId="0" fillId="0" borderId="18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9" xfId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0" fontId="0" fillId="0" borderId="19" xfId="0" applyBorder="1"/>
    <xf numFmtId="0" fontId="5" fillId="15" borderId="0" xfId="3" applyNumberFormat="1" applyFont="1" applyFill="1" applyAlignment="1">
      <alignment horizontal="center" vertical="top"/>
    </xf>
    <xf numFmtId="43" fontId="0" fillId="15" borderId="17" xfId="1" applyFont="1" applyFill="1" applyBorder="1"/>
    <xf numFmtId="0" fontId="0" fillId="15" borderId="18" xfId="0" applyFill="1" applyBorder="1" applyAlignment="1">
      <alignment horizontal="center"/>
    </xf>
    <xf numFmtId="0" fontId="0" fillId="15" borderId="1" xfId="0" applyFill="1" applyBorder="1"/>
    <xf numFmtId="43" fontId="0" fillId="15" borderId="1" xfId="1" applyFont="1" applyFill="1" applyBorder="1"/>
    <xf numFmtId="43" fontId="0" fillId="15" borderId="19" xfId="1" applyFont="1" applyFill="1" applyBorder="1"/>
    <xf numFmtId="0" fontId="0" fillId="14" borderId="18" xfId="0" applyFill="1" applyBorder="1" applyAlignment="1">
      <alignment horizontal="center"/>
    </xf>
    <xf numFmtId="0" fontId="0" fillId="14" borderId="1" xfId="0" applyFill="1" applyBorder="1"/>
    <xf numFmtId="43" fontId="0" fillId="14" borderId="1" xfId="1" applyFont="1" applyFill="1" applyBorder="1"/>
    <xf numFmtId="43" fontId="0" fillId="14" borderId="19" xfId="1" applyFont="1" applyFill="1" applyBorder="1"/>
    <xf numFmtId="0" fontId="0" fillId="5" borderId="18" xfId="0" applyFill="1" applyBorder="1" applyAlignment="1">
      <alignment horizontal="center"/>
    </xf>
    <xf numFmtId="0" fontId="0" fillId="5" borderId="1" xfId="0" applyFill="1" applyBorder="1"/>
    <xf numFmtId="43" fontId="0" fillId="5" borderId="1" xfId="1" applyFont="1" applyFill="1" applyBorder="1"/>
    <xf numFmtId="43" fontId="0" fillId="5" borderId="19" xfId="1" applyFont="1" applyFill="1" applyBorder="1"/>
    <xf numFmtId="0" fontId="16" fillId="0" borderId="0" xfId="3" applyNumberFormat="1" applyFont="1" applyAlignment="1">
      <alignment horizontal="center" vertical="center"/>
    </xf>
    <xf numFmtId="0" fontId="0" fillId="20" borderId="18" xfId="0" applyFill="1" applyBorder="1" applyAlignment="1">
      <alignment horizontal="center"/>
    </xf>
    <xf numFmtId="0" fontId="0" fillId="20" borderId="1" xfId="0" applyFill="1" applyBorder="1"/>
    <xf numFmtId="43" fontId="0" fillId="20" borderId="1" xfId="1" applyFont="1" applyFill="1" applyBorder="1"/>
    <xf numFmtId="43" fontId="0" fillId="20" borderId="19" xfId="1" applyFont="1" applyFill="1" applyBorder="1"/>
    <xf numFmtId="0" fontId="0" fillId="21" borderId="18" xfId="0" applyFill="1" applyBorder="1" applyAlignment="1">
      <alignment horizontal="center"/>
    </xf>
    <xf numFmtId="0" fontId="0" fillId="21" borderId="1" xfId="0" applyFill="1" applyBorder="1"/>
    <xf numFmtId="43" fontId="0" fillId="21" borderId="1" xfId="1" applyFont="1" applyFill="1" applyBorder="1"/>
    <xf numFmtId="43" fontId="0" fillId="21" borderId="19" xfId="1" applyFont="1" applyFill="1" applyBorder="1"/>
    <xf numFmtId="0" fontId="0" fillId="18" borderId="18" xfId="0" applyFill="1" applyBorder="1" applyAlignment="1">
      <alignment horizontal="center"/>
    </xf>
    <xf numFmtId="0" fontId="0" fillId="18" borderId="1" xfId="0" applyFill="1" applyBorder="1"/>
    <xf numFmtId="43" fontId="0" fillId="18" borderId="1" xfId="1" applyFont="1" applyFill="1" applyBorder="1"/>
    <xf numFmtId="43" fontId="0" fillId="18" borderId="19" xfId="1" applyFont="1" applyFill="1" applyBorder="1"/>
    <xf numFmtId="0" fontId="0" fillId="22" borderId="18" xfId="0" applyFill="1" applyBorder="1" applyAlignment="1">
      <alignment horizontal="center"/>
    </xf>
    <xf numFmtId="0" fontId="0" fillId="22" borderId="1" xfId="0" applyFill="1" applyBorder="1"/>
    <xf numFmtId="43" fontId="0" fillId="22" borderId="1" xfId="1" applyFont="1" applyFill="1" applyBorder="1"/>
    <xf numFmtId="43" fontId="0" fillId="22" borderId="19" xfId="1" applyFont="1" applyFill="1" applyBorder="1"/>
    <xf numFmtId="0" fontId="0" fillId="0" borderId="0" xfId="0" applyAlignment="1">
      <alignment horizontal="right"/>
    </xf>
    <xf numFmtId="0" fontId="0" fillId="23" borderId="18" xfId="0" applyFill="1" applyBorder="1" applyAlignment="1">
      <alignment horizontal="center"/>
    </xf>
    <xf numFmtId="0" fontId="0" fillId="23" borderId="1" xfId="0" applyFill="1" applyBorder="1"/>
    <xf numFmtId="43" fontId="0" fillId="23" borderId="1" xfId="1" applyFont="1" applyFill="1" applyBorder="1"/>
    <xf numFmtId="43" fontId="0" fillId="23" borderId="19" xfId="1" applyFont="1" applyFill="1" applyBorder="1"/>
    <xf numFmtId="43" fontId="0" fillId="0" borderId="0" xfId="0" applyNumberFormat="1"/>
    <xf numFmtId="0" fontId="0" fillId="24" borderId="18" xfId="0" applyFill="1" applyBorder="1" applyAlignment="1">
      <alignment horizontal="center"/>
    </xf>
    <xf numFmtId="0" fontId="0" fillId="24" borderId="1" xfId="0" applyFill="1" applyBorder="1"/>
    <xf numFmtId="43" fontId="0" fillId="24" borderId="1" xfId="1" applyFont="1" applyFill="1" applyBorder="1"/>
    <xf numFmtId="43" fontId="0" fillId="24" borderId="19" xfId="1" applyFont="1" applyFill="1" applyBorder="1"/>
    <xf numFmtId="0" fontId="0" fillId="24" borderId="0" xfId="0" applyFill="1" applyAlignment="1">
      <alignment horizontal="center"/>
    </xf>
    <xf numFmtId="43" fontId="0" fillId="24" borderId="0" xfId="1" applyFont="1" applyFill="1"/>
    <xf numFmtId="43" fontId="0" fillId="0" borderId="0" xfId="1" applyFont="1" applyBorder="1"/>
    <xf numFmtId="0" fontId="0" fillId="19" borderId="18" xfId="0" applyFill="1" applyBorder="1" applyAlignment="1">
      <alignment horizontal="center"/>
    </xf>
    <xf numFmtId="0" fontId="0" fillId="19" borderId="1" xfId="0" applyFill="1" applyBorder="1"/>
    <xf numFmtId="43" fontId="0" fillId="19" borderId="1" xfId="1" applyFont="1" applyFill="1" applyBorder="1"/>
    <xf numFmtId="43" fontId="0" fillId="19" borderId="19" xfId="1" applyFont="1" applyFill="1" applyBorder="1"/>
    <xf numFmtId="0" fontId="0" fillId="0" borderId="2" xfId="0" applyBorder="1" applyAlignment="1">
      <alignment horizontal="center"/>
    </xf>
    <xf numFmtId="0" fontId="17" fillId="0" borderId="0" xfId="0" applyFont="1"/>
    <xf numFmtId="0" fontId="0" fillId="0" borderId="2" xfId="0" applyBorder="1"/>
    <xf numFmtId="43" fontId="0" fillId="0" borderId="1" xfId="0" applyNumberFormat="1" applyBorder="1"/>
    <xf numFmtId="0" fontId="0" fillId="0" borderId="18" xfId="0" applyBorder="1"/>
    <xf numFmtId="43" fontId="0" fillId="0" borderId="18" xfId="1" applyFont="1" applyBorder="1"/>
    <xf numFmtId="43" fontId="0" fillId="0" borderId="18" xfId="1" applyFont="1" applyBorder="1" applyAlignment="1">
      <alignment horizontal="right"/>
    </xf>
    <xf numFmtId="43" fontId="0" fillId="14" borderId="18" xfId="1" applyFont="1" applyFill="1" applyBorder="1"/>
    <xf numFmtId="0" fontId="0" fillId="0" borderId="25" xfId="0" applyBorder="1"/>
    <xf numFmtId="0" fontId="0" fillId="0" borderId="26" xfId="0" applyBorder="1"/>
    <xf numFmtId="43" fontId="0" fillId="0" borderId="27" xfId="1" applyFont="1" applyBorder="1"/>
    <xf numFmtId="0" fontId="0" fillId="0" borderId="28" xfId="0" applyBorder="1"/>
    <xf numFmtId="0" fontId="0" fillId="0" borderId="8" xfId="0" applyBorder="1"/>
    <xf numFmtId="0" fontId="0" fillId="0" borderId="29" xfId="0" applyBorder="1"/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43" fontId="0" fillId="0" borderId="2" xfId="1" applyFont="1" applyBorder="1"/>
    <xf numFmtId="0" fontId="2" fillId="0" borderId="0" xfId="6" applyNumberFormat="1" applyFont="1" applyFill="1" applyAlignment="1">
      <alignment horizontal="left" vertical="top" wrapText="1" indent="1"/>
    </xf>
    <xf numFmtId="0" fontId="17" fillId="0" borderId="0" xfId="0" applyFont="1" applyAlignment="1">
      <alignment horizontal="left"/>
    </xf>
    <xf numFmtId="165" fontId="0" fillId="0" borderId="0" xfId="1" applyNumberFormat="1" applyFont="1" applyAlignment="1"/>
    <xf numFmtId="0" fontId="0" fillId="10" borderId="0" xfId="0" applyFill="1" applyAlignment="1">
      <alignment horizontal="center"/>
    </xf>
    <xf numFmtId="0" fontId="15" fillId="10" borderId="0" xfId="0" applyFont="1" applyFill="1"/>
    <xf numFmtId="0" fontId="0" fillId="10" borderId="0" xfId="0" applyFill="1"/>
    <xf numFmtId="165" fontId="0" fillId="10" borderId="0" xfId="1" applyNumberFormat="1" applyFont="1" applyFill="1" applyAlignment="1"/>
    <xf numFmtId="43" fontId="0" fillId="0" borderId="0" xfId="1" applyFont="1" applyFill="1"/>
    <xf numFmtId="0" fontId="20" fillId="0" borderId="0" xfId="0" applyFont="1"/>
    <xf numFmtId="43" fontId="20" fillId="0" borderId="0" xfId="1" applyFont="1" applyFill="1"/>
    <xf numFmtId="165" fontId="0" fillId="0" borderId="0" xfId="1" applyNumberFormat="1" applyFont="1" applyFill="1"/>
    <xf numFmtId="43" fontId="0" fillId="0" borderId="0" xfId="1" applyFont="1" applyFill="1" applyBorder="1"/>
    <xf numFmtId="0" fontId="21" fillId="0" borderId="0" xfId="0" applyFont="1"/>
    <xf numFmtId="165" fontId="0" fillId="0" borderId="0" xfId="1" applyNumberFormat="1" applyFont="1"/>
    <xf numFmtId="0" fontId="0" fillId="27" borderId="0" xfId="0" applyFill="1"/>
    <xf numFmtId="165" fontId="0" fillId="27" borderId="0" xfId="1" applyNumberFormat="1" applyFont="1" applyFill="1" applyAlignment="1"/>
    <xf numFmtId="0" fontId="0" fillId="26" borderId="30" xfId="0" applyFill="1" applyBorder="1"/>
    <xf numFmtId="43" fontId="18" fillId="26" borderId="30" xfId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165" fontId="15" fillId="0" borderId="0" xfId="1" applyNumberFormat="1" applyFont="1" applyAlignment="1"/>
    <xf numFmtId="43" fontId="15" fillId="0" borderId="0" xfId="1" applyFont="1"/>
    <xf numFmtId="0" fontId="22" fillId="0" borderId="0" xfId="0" applyFont="1" applyAlignment="1">
      <alignment horizontal="right"/>
    </xf>
    <xf numFmtId="190" fontId="21" fillId="0" borderId="0" xfId="10" applyNumberFormat="1" applyFont="1" applyFill="1" applyBorder="1" applyAlignment="1" applyProtection="1">
      <alignment vertical="center"/>
    </xf>
    <xf numFmtId="0" fontId="22" fillId="0" borderId="0" xfId="0" applyFont="1" applyAlignment="1">
      <alignment horizontal="right" vertical="center"/>
    </xf>
    <xf numFmtId="43" fontId="21" fillId="0" borderId="0" xfId="9" applyNumberFormat="1" applyFont="1" applyBorder="1" applyAlignment="1">
      <alignment vertical="center"/>
    </xf>
    <xf numFmtId="43" fontId="21" fillId="0" borderId="0" xfId="9" applyNumberFormat="1" applyFont="1" applyFill="1" applyBorder="1" applyAlignment="1">
      <alignment vertical="center"/>
    </xf>
    <xf numFmtId="39" fontId="21" fillId="0" borderId="0" xfId="0" applyNumberFormat="1" applyFont="1"/>
    <xf numFmtId="0" fontId="15" fillId="0" borderId="34" xfId="0" applyFont="1" applyBorder="1" applyAlignment="1">
      <alignment horizontal="center" vertical="center"/>
    </xf>
    <xf numFmtId="43" fontId="15" fillId="0" borderId="22" xfId="1" applyFont="1" applyBorder="1" applyAlignment="1">
      <alignment horizontal="center" vertical="center"/>
    </xf>
    <xf numFmtId="43" fontId="15" fillId="0" borderId="24" xfId="1" applyFont="1" applyBorder="1" applyAlignment="1">
      <alignment horizontal="center" vertical="center"/>
    </xf>
    <xf numFmtId="0" fontId="0" fillId="0" borderId="39" xfId="0" applyBorder="1"/>
    <xf numFmtId="43" fontId="0" fillId="0" borderId="0" xfId="1" applyFont="1" applyFill="1" applyBorder="1" applyAlignment="1">
      <alignment wrapText="1"/>
    </xf>
    <xf numFmtId="0" fontId="0" fillId="0" borderId="15" xfId="0" applyBorder="1"/>
    <xf numFmtId="43" fontId="24" fillId="0" borderId="16" xfId="1" applyFont="1" applyFill="1" applyBorder="1" applyAlignment="1">
      <alignment horizontal="center" wrapText="1"/>
    </xf>
    <xf numFmtId="43" fontId="0" fillId="0" borderId="16" xfId="1" applyFont="1" applyFill="1" applyBorder="1"/>
    <xf numFmtId="0" fontId="0" fillId="0" borderId="1" xfId="0" applyBorder="1" applyAlignment="1">
      <alignment horizontal="left"/>
    </xf>
    <xf numFmtId="43" fontId="24" fillId="0" borderId="8" xfId="1" applyFont="1" applyFill="1" applyBorder="1" applyAlignment="1">
      <alignment horizontal="center" wrapText="1"/>
    </xf>
    <xf numFmtId="43" fontId="0" fillId="0" borderId="8" xfId="1" applyFont="1" applyFill="1" applyBorder="1"/>
    <xf numFmtId="43" fontId="24" fillId="0" borderId="1" xfId="1" applyFont="1" applyFill="1" applyBorder="1" applyAlignment="1">
      <alignment horizontal="center" wrapText="1"/>
    </xf>
    <xf numFmtId="43" fontId="0" fillId="0" borderId="1" xfId="1" applyFont="1" applyFill="1" applyBorder="1"/>
    <xf numFmtId="0" fontId="0" fillId="0" borderId="45" xfId="0" applyBorder="1"/>
    <xf numFmtId="0" fontId="0" fillId="6" borderId="46" xfId="0" applyFill="1" applyBorder="1"/>
    <xf numFmtId="0" fontId="0" fillId="0" borderId="46" xfId="0" applyBorder="1"/>
    <xf numFmtId="0" fontId="0" fillId="0" borderId="47" xfId="0" applyBorder="1"/>
    <xf numFmtId="43" fontId="0" fillId="0" borderId="45" xfId="1" applyFont="1" applyBorder="1"/>
    <xf numFmtId="0" fontId="0" fillId="0" borderId="43" xfId="0" applyBorder="1"/>
    <xf numFmtId="0" fontId="0" fillId="0" borderId="33" xfId="0" applyBorder="1"/>
    <xf numFmtId="0" fontId="0" fillId="0" borderId="42" xfId="0" applyBorder="1"/>
    <xf numFmtId="43" fontId="0" fillId="0" borderId="43" xfId="1" applyFont="1" applyBorder="1"/>
    <xf numFmtId="43" fontId="0" fillId="0" borderId="26" xfId="1" applyFont="1" applyBorder="1"/>
    <xf numFmtId="0" fontId="0" fillId="0" borderId="27" xfId="0" applyBorder="1"/>
    <xf numFmtId="0" fontId="0" fillId="0" borderId="48" xfId="0" applyBorder="1" applyAlignment="1">
      <alignment horizontal="center"/>
    </xf>
    <xf numFmtId="43" fontId="0" fillId="0" borderId="48" xfId="1" applyFont="1" applyFill="1" applyBorder="1"/>
    <xf numFmtId="0" fontId="0" fillId="0" borderId="49" xfId="0" applyBorder="1" applyAlignment="1">
      <alignment horizontal="center"/>
    </xf>
    <xf numFmtId="43" fontId="0" fillId="0" borderId="49" xfId="1" applyFont="1" applyFill="1" applyBorder="1"/>
    <xf numFmtId="0" fontId="0" fillId="0" borderId="50" xfId="0" applyBorder="1" applyAlignment="1">
      <alignment horizontal="center"/>
    </xf>
    <xf numFmtId="0" fontId="0" fillId="28" borderId="47" xfId="0" applyFill="1" applyBorder="1"/>
    <xf numFmtId="0" fontId="0" fillId="28" borderId="30" xfId="0" applyFill="1" applyBorder="1"/>
    <xf numFmtId="43" fontId="0" fillId="0" borderId="39" xfId="1" applyFont="1" applyBorder="1"/>
    <xf numFmtId="0" fontId="0" fillId="28" borderId="9" xfId="0" applyFill="1" applyBorder="1"/>
    <xf numFmtId="0" fontId="0" fillId="0" borderId="51" xfId="0" applyBorder="1"/>
    <xf numFmtId="43" fontId="15" fillId="0" borderId="34" xfId="1" applyFont="1" applyBorder="1"/>
    <xf numFmtId="0" fontId="19" fillId="25" borderId="0" xfId="0" applyFont="1" applyFill="1" applyAlignment="1">
      <alignment horizontal="center" vertical="center"/>
    </xf>
    <xf numFmtId="165" fontId="18" fillId="25" borderId="0" xfId="1" applyNumberFormat="1" applyFont="1" applyFill="1" applyAlignment="1">
      <alignment horizontal="center" vertical="center" wrapText="1"/>
    </xf>
    <xf numFmtId="17" fontId="18" fillId="25" borderId="0" xfId="0" applyNumberFormat="1" applyFont="1" applyFill="1" applyAlignment="1">
      <alignment horizontal="center" vertical="center"/>
    </xf>
    <xf numFmtId="17" fontId="18" fillId="25" borderId="0" xfId="0" applyNumberFormat="1" applyFont="1" applyFill="1" applyAlignment="1">
      <alignment horizontal="center" vertical="center" wrapText="1"/>
    </xf>
    <xf numFmtId="43" fontId="0" fillId="0" borderId="20" xfId="1" applyFont="1" applyFill="1" applyBorder="1"/>
    <xf numFmtId="0" fontId="0" fillId="0" borderId="49" xfId="0" applyBorder="1"/>
    <xf numFmtId="43" fontId="15" fillId="0" borderId="16" xfId="1" applyFont="1" applyFill="1" applyBorder="1"/>
    <xf numFmtId="43" fontId="15" fillId="0" borderId="8" xfId="1" applyFont="1" applyFill="1" applyBorder="1"/>
    <xf numFmtId="43" fontId="15" fillId="0" borderId="1" xfId="1" applyFont="1" applyFill="1" applyBorder="1"/>
    <xf numFmtId="43" fontId="15" fillId="0" borderId="17" xfId="1" applyFont="1" applyFill="1" applyBorder="1"/>
    <xf numFmtId="0" fontId="15" fillId="0" borderId="29" xfId="0" applyFont="1" applyBorder="1"/>
    <xf numFmtId="43" fontId="15" fillId="0" borderId="38" xfId="0" applyNumberFormat="1" applyFont="1" applyBorder="1"/>
    <xf numFmtId="0" fontId="15" fillId="0" borderId="19" xfId="0" applyFont="1" applyBorder="1"/>
    <xf numFmtId="0" fontId="0" fillId="0" borderId="0" xfId="0" applyAlignment="1">
      <alignment horizontal="center" vertical="center"/>
    </xf>
    <xf numFmtId="43" fontId="0" fillId="0" borderId="0" xfId="1" applyFont="1" applyFill="1" applyAlignment="1"/>
    <xf numFmtId="0" fontId="0" fillId="0" borderId="52" xfId="0" applyBorder="1" applyAlignment="1">
      <alignment horizontal="center"/>
    </xf>
    <xf numFmtId="41" fontId="5" fillId="20" borderId="0" xfId="3" applyNumberFormat="1" applyFont="1" applyFill="1">
      <alignment vertical="top"/>
    </xf>
    <xf numFmtId="176" fontId="6" fillId="0" borderId="0" xfId="3" applyNumberFormat="1" applyFont="1" applyBorder="1">
      <alignment vertical="top"/>
    </xf>
    <xf numFmtId="0" fontId="6" fillId="0" borderId="0" xfId="3" applyNumberFormat="1" applyFont="1" applyBorder="1">
      <alignment vertical="top"/>
    </xf>
    <xf numFmtId="0" fontId="6" fillId="0" borderId="0" xfId="3" applyNumberFormat="1" applyFont="1" applyBorder="1" applyAlignment="1">
      <alignment horizontal="left" vertical="top"/>
    </xf>
    <xf numFmtId="176" fontId="6" fillId="0" borderId="0" xfId="2" applyNumberFormat="1" applyFont="1" applyBorder="1" applyAlignment="1">
      <alignment vertical="top"/>
    </xf>
    <xf numFmtId="0" fontId="15" fillId="0" borderId="0" xfId="0" applyFont="1" applyAlignment="1">
      <alignment horizontal="center" vertical="center"/>
    </xf>
    <xf numFmtId="43" fontId="15" fillId="0" borderId="35" xfId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3" fontId="0" fillId="0" borderId="0" xfId="1" applyFont="1" applyFill="1" applyBorder="1" applyAlignment="1" applyProtection="1">
      <alignment vertical="center"/>
    </xf>
    <xf numFmtId="43" fontId="0" fillId="15" borderId="36" xfId="1" applyFont="1" applyFill="1" applyBorder="1" applyAlignment="1">
      <alignment vertical="center" wrapText="1"/>
    </xf>
    <xf numFmtId="43" fontId="0" fillId="15" borderId="37" xfId="1" applyFont="1" applyFill="1" applyBorder="1" applyAlignment="1">
      <alignment vertical="center" wrapText="1"/>
    </xf>
    <xf numFmtId="43" fontId="0" fillId="0" borderId="37" xfId="1" applyFont="1" applyBorder="1" applyAlignment="1">
      <alignment vertical="center" wrapText="1"/>
    </xf>
    <xf numFmtId="43" fontId="0" fillId="0" borderId="36" xfId="1" applyFont="1" applyBorder="1" applyAlignment="1">
      <alignment vertical="center" wrapText="1"/>
    </xf>
    <xf numFmtId="43" fontId="0" fillId="0" borderId="38" xfId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28" borderId="39" xfId="0" applyFill="1" applyBorder="1" applyAlignment="1">
      <alignment vertical="center"/>
    </xf>
    <xf numFmtId="43" fontId="0" fillId="0" borderId="39" xfId="1" applyFont="1" applyBorder="1" applyAlignment="1">
      <alignment vertical="center" wrapText="1"/>
    </xf>
    <xf numFmtId="43" fontId="0" fillId="0" borderId="40" xfId="1" applyFont="1" applyBorder="1" applyAlignment="1">
      <alignment vertical="center" wrapText="1"/>
    </xf>
    <xf numFmtId="43" fontId="25" fillId="0" borderId="39" xfId="1" applyFont="1" applyFill="1" applyBorder="1" applyAlignment="1">
      <alignment horizontal="center" vertical="center" wrapText="1"/>
    </xf>
    <xf numFmtId="43" fontId="24" fillId="0" borderId="39" xfId="1" applyFont="1" applyFill="1" applyBorder="1" applyAlignment="1">
      <alignment horizontal="center" vertical="center" wrapText="1"/>
    </xf>
    <xf numFmtId="43" fontId="24" fillId="0" borderId="40" xfId="1" applyFont="1" applyFill="1" applyBorder="1" applyAlignment="1">
      <alignment horizontal="center" vertical="center" wrapText="1"/>
    </xf>
    <xf numFmtId="43" fontId="0" fillId="0" borderId="39" xfId="1" applyFont="1" applyFill="1" applyBorder="1" applyAlignment="1">
      <alignment vertical="center" wrapText="1"/>
    </xf>
    <xf numFmtId="0" fontId="0" fillId="20" borderId="39" xfId="0" applyFill="1" applyBorder="1" applyAlignment="1">
      <alignment vertical="center"/>
    </xf>
    <xf numFmtId="43" fontId="24" fillId="29" borderId="39" xfId="1" applyFont="1" applyFill="1" applyBorder="1" applyAlignment="1">
      <alignment horizontal="center" vertical="center" wrapText="1"/>
    </xf>
    <xf numFmtId="43" fontId="15" fillId="0" borderId="39" xfId="1" applyFont="1" applyFill="1" applyBorder="1" applyAlignment="1">
      <alignment vertical="center" wrapText="1"/>
    </xf>
    <xf numFmtId="43" fontId="0" fillId="0" borderId="40" xfId="1" applyFont="1" applyFill="1" applyBorder="1" applyAlignment="1">
      <alignment vertical="center" wrapText="1"/>
    </xf>
    <xf numFmtId="43" fontId="0" fillId="15" borderId="39" xfId="1" applyFont="1" applyFill="1" applyBorder="1" applyAlignment="1">
      <alignment vertical="center" wrapText="1"/>
    </xf>
    <xf numFmtId="43" fontId="0" fillId="15" borderId="40" xfId="1" applyFont="1" applyFill="1" applyBorder="1" applyAlignment="1">
      <alignment vertical="center" wrapText="1"/>
    </xf>
    <xf numFmtId="43" fontId="0" fillId="29" borderId="40" xfId="1" applyFont="1" applyFill="1" applyBorder="1" applyAlignment="1">
      <alignment vertical="center" wrapText="1"/>
    </xf>
    <xf numFmtId="0" fontId="0" fillId="28" borderId="33" xfId="0" applyFill="1" applyBorder="1" applyAlignment="1">
      <alignment vertical="center"/>
    </xf>
    <xf numFmtId="0" fontId="0" fillId="28" borderId="42" xfId="0" applyFill="1" applyBorder="1" applyAlignment="1">
      <alignment vertical="center"/>
    </xf>
    <xf numFmtId="43" fontId="24" fillId="28" borderId="33" xfId="1" applyFont="1" applyFill="1" applyBorder="1" applyAlignment="1">
      <alignment horizontal="center" vertical="center" wrapText="1"/>
    </xf>
    <xf numFmtId="0" fontId="0" fillId="28" borderId="42" xfId="0" applyFill="1" applyBorder="1" applyAlignment="1">
      <alignment horizontal="center" vertical="center"/>
    </xf>
    <xf numFmtId="43" fontId="0" fillId="28" borderId="33" xfId="1" applyFont="1" applyFill="1" applyBorder="1" applyAlignment="1">
      <alignment vertical="center"/>
    </xf>
    <xf numFmtId="43" fontId="15" fillId="0" borderId="42" xfId="1" applyFont="1" applyFill="1" applyBorder="1" applyAlignment="1">
      <alignment vertical="center" wrapText="1"/>
    </xf>
    <xf numFmtId="43" fontId="0" fillId="0" borderId="33" xfId="1" applyFont="1" applyFill="1" applyBorder="1" applyAlignment="1">
      <alignment vertical="center" wrapText="1"/>
    </xf>
    <xf numFmtId="43" fontId="0" fillId="0" borderId="42" xfId="1" applyFont="1" applyFill="1" applyBorder="1" applyAlignment="1">
      <alignment vertical="center" wrapText="1"/>
    </xf>
    <xf numFmtId="43" fontId="0" fillId="0" borderId="43" xfId="1" applyFont="1" applyFill="1" applyBorder="1" applyAlignment="1">
      <alignment vertical="center" wrapText="1"/>
    </xf>
    <xf numFmtId="43" fontId="15" fillId="0" borderId="36" xfId="0" applyNumberFormat="1" applyFont="1" applyBorder="1" applyAlignment="1">
      <alignment vertical="center" wrapText="1"/>
    </xf>
    <xf numFmtId="43" fontId="0" fillId="30" borderId="39" xfId="1" applyFont="1" applyFill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43" fontId="0" fillId="0" borderId="4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1" xfId="0" applyBorder="1" applyAlignment="1">
      <alignment vertical="center" wrapText="1"/>
    </xf>
    <xf numFmtId="43" fontId="0" fillId="0" borderId="44" xfId="1" applyFont="1" applyFill="1" applyBorder="1" applyAlignment="1">
      <alignment vertical="center" wrapText="1"/>
    </xf>
    <xf numFmtId="39" fontId="28" fillId="0" borderId="1" xfId="12" applyBorder="1" applyAlignment="1">
      <alignment horizontal="center" vertical="center"/>
    </xf>
    <xf numFmtId="0" fontId="28" fillId="0" borderId="1" xfId="12" applyNumberFormat="1" applyBorder="1" applyAlignment="1">
      <alignment horizontal="center" vertical="center"/>
    </xf>
    <xf numFmtId="43" fontId="28" fillId="0" borderId="1" xfId="13" applyFont="1" applyBorder="1" applyAlignment="1">
      <alignment horizontal="center" vertical="center"/>
    </xf>
    <xf numFmtId="39" fontId="28" fillId="0" borderId="0" xfId="12" applyAlignment="1">
      <alignment horizontal="center" vertical="center"/>
    </xf>
    <xf numFmtId="39" fontId="28" fillId="0" borderId="0" xfId="12"/>
    <xf numFmtId="0" fontId="28" fillId="0" borderId="0" xfId="12" applyNumberFormat="1" applyAlignment="1">
      <alignment horizontal="center" vertical="center"/>
    </xf>
    <xf numFmtId="43" fontId="28" fillId="0" borderId="0" xfId="13" applyFont="1"/>
    <xf numFmtId="0" fontId="28" fillId="0" borderId="0" xfId="12" applyNumberFormat="1" applyAlignment="1">
      <alignment horizontal="center"/>
    </xf>
    <xf numFmtId="39" fontId="28" fillId="14" borderId="1" xfId="12" applyFill="1" applyBorder="1"/>
    <xf numFmtId="0" fontId="28" fillId="14" borderId="1" xfId="12" applyNumberFormat="1" applyFill="1" applyBorder="1" applyAlignment="1">
      <alignment horizontal="center" vertical="center"/>
    </xf>
    <xf numFmtId="43" fontId="28" fillId="14" borderId="1" xfId="13" applyFont="1" applyFill="1" applyBorder="1" applyAlignment="1">
      <alignment horizontal="center"/>
    </xf>
    <xf numFmtId="0" fontId="28" fillId="14" borderId="1" xfId="12" applyNumberFormat="1" applyFill="1" applyBorder="1" applyAlignment="1">
      <alignment horizontal="center"/>
    </xf>
    <xf numFmtId="43" fontId="28" fillId="14" borderId="21" xfId="13" applyFont="1" applyFill="1" applyBorder="1" applyAlignment="1">
      <alignment horizontal="center"/>
    </xf>
    <xf numFmtId="43" fontId="29" fillId="0" borderId="0" xfId="13" quotePrefix="1" applyFont="1" applyFill="1"/>
    <xf numFmtId="39" fontId="28" fillId="0" borderId="1" xfId="12" applyBorder="1"/>
    <xf numFmtId="43" fontId="28" fillId="0" borderId="1" xfId="13" applyFont="1" applyBorder="1" applyAlignment="1">
      <alignment horizontal="center"/>
    </xf>
    <xf numFmtId="0" fontId="28" fillId="0" borderId="1" xfId="12" applyNumberFormat="1" applyBorder="1" applyAlignment="1">
      <alignment horizontal="center"/>
    </xf>
    <xf numFmtId="43" fontId="28" fillId="0" borderId="1" xfId="13" applyFont="1" applyBorder="1"/>
    <xf numFmtId="43" fontId="28" fillId="0" borderId="21" xfId="13" applyFont="1" applyBorder="1"/>
    <xf numFmtId="39" fontId="28" fillId="0" borderId="53" xfId="12" applyBorder="1"/>
    <xf numFmtId="43" fontId="28" fillId="14" borderId="1" xfId="13" applyFont="1" applyFill="1" applyBorder="1"/>
    <xf numFmtId="43" fontId="28" fillId="5" borderId="1" xfId="13" applyFont="1" applyFill="1" applyBorder="1"/>
    <xf numFmtId="43" fontId="29" fillId="0" borderId="10" xfId="13" applyFont="1" applyFill="1" applyBorder="1"/>
    <xf numFmtId="39" fontId="30" fillId="0" borderId="1" xfId="12" applyFont="1" applyBorder="1"/>
    <xf numFmtId="39" fontId="28" fillId="15" borderId="1" xfId="12" applyFill="1" applyBorder="1"/>
    <xf numFmtId="0" fontId="28" fillId="15" borderId="1" xfId="12" applyNumberFormat="1" applyFill="1" applyBorder="1" applyAlignment="1">
      <alignment horizontal="center" vertical="center"/>
    </xf>
    <xf numFmtId="43" fontId="28" fillId="15" borderId="1" xfId="13" applyFont="1" applyFill="1" applyBorder="1"/>
    <xf numFmtId="0" fontId="28" fillId="15" borderId="1" xfId="12" applyNumberFormat="1" applyFill="1" applyBorder="1" applyAlignment="1">
      <alignment horizontal="center"/>
    </xf>
    <xf numFmtId="0" fontId="0" fillId="0" borderId="36" xfId="0" applyBorder="1" applyAlignment="1">
      <alignment vertical="center"/>
    </xf>
    <xf numFmtId="43" fontId="24" fillId="0" borderId="36" xfId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43" fontId="0" fillId="0" borderId="36" xfId="1" applyFont="1" applyFill="1" applyBorder="1" applyAlignment="1">
      <alignment vertical="center"/>
    </xf>
    <xf numFmtId="43" fontId="15" fillId="0" borderId="36" xfId="1" applyFont="1" applyFill="1" applyBorder="1" applyAlignment="1">
      <alignment vertical="center" wrapText="1"/>
    </xf>
    <xf numFmtId="0" fontId="0" fillId="0" borderId="39" xfId="0" applyBorder="1" applyAlignment="1">
      <alignment vertical="center"/>
    </xf>
    <xf numFmtId="43" fontId="0" fillId="0" borderId="39" xfId="1" applyFont="1" applyFill="1" applyBorder="1" applyAlignment="1">
      <alignment vertical="center"/>
    </xf>
    <xf numFmtId="43" fontId="1" fillId="0" borderId="39" xfId="1" applyFont="1" applyFill="1" applyBorder="1" applyAlignment="1">
      <alignment vertical="center"/>
    </xf>
    <xf numFmtId="43" fontId="0" fillId="0" borderId="39" xfId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20" borderId="36" xfId="0" applyFill="1" applyBorder="1" applyAlignment="1">
      <alignment vertical="center"/>
    </xf>
    <xf numFmtId="43" fontId="0" fillId="5" borderId="46" xfId="1" applyFont="1" applyFill="1" applyBorder="1"/>
    <xf numFmtId="43" fontId="0" fillId="5" borderId="39" xfId="1" applyFont="1" applyFill="1" applyBorder="1"/>
    <xf numFmtId="43" fontId="5" fillId="0" borderId="0" xfId="1" applyFont="1" applyFill="1" applyBorder="1" applyAlignment="1">
      <alignment vertical="top"/>
    </xf>
    <xf numFmtId="43" fontId="28" fillId="0" borderId="0" xfId="13" applyFont="1" applyFill="1" applyBorder="1"/>
    <xf numFmtId="164" fontId="5" fillId="15" borderId="0" xfId="3" applyFont="1" applyFill="1">
      <alignment vertical="top"/>
    </xf>
    <xf numFmtId="164" fontId="6" fillId="31" borderId="0" xfId="3" applyFont="1" applyFill="1" applyBorder="1">
      <alignment vertical="top"/>
    </xf>
    <xf numFmtId="164" fontId="5" fillId="31" borderId="0" xfId="3" applyFont="1" applyFill="1">
      <alignment vertical="top"/>
    </xf>
    <xf numFmtId="41" fontId="8" fillId="0" borderId="0" xfId="3" quotePrefix="1" applyNumberFormat="1" applyFont="1" applyAlignment="1">
      <alignment horizontal="center" vertical="center"/>
    </xf>
    <xf numFmtId="178" fontId="2" fillId="0" borderId="0" xfId="3" applyNumberFormat="1" applyFont="1" applyFill="1" applyBorder="1">
      <alignment vertical="top"/>
    </xf>
    <xf numFmtId="0" fontId="6" fillId="20" borderId="0" xfId="3" applyNumberFormat="1" applyFont="1" applyFill="1">
      <alignment vertical="top"/>
    </xf>
    <xf numFmtId="164" fontId="2" fillId="20" borderId="0" xfId="3" applyFont="1" applyFill="1">
      <alignment vertical="top"/>
    </xf>
    <xf numFmtId="176" fontId="2" fillId="20" borderId="0" xfId="7" applyNumberFormat="1" applyFont="1" applyFill="1">
      <alignment vertical="top"/>
    </xf>
    <xf numFmtId="164" fontId="5" fillId="20" borderId="0" xfId="3" applyFont="1" applyFill="1">
      <alignment vertical="top"/>
    </xf>
    <xf numFmtId="0" fontId="9" fillId="20" borderId="0" xfId="3" applyNumberFormat="1" applyFont="1" applyFill="1" applyAlignment="1">
      <alignment horizontal="center" vertical="top"/>
    </xf>
    <xf numFmtId="182" fontId="9" fillId="20" borderId="0" xfId="6" applyNumberFormat="1" applyFont="1" applyFill="1" applyAlignment="1">
      <alignment horizontal="left" vertical="top"/>
    </xf>
    <xf numFmtId="164" fontId="9" fillId="20" borderId="0" xfId="3" applyFont="1" applyFill="1">
      <alignment vertical="top"/>
    </xf>
    <xf numFmtId="41" fontId="9" fillId="20" borderId="0" xfId="3" applyNumberFormat="1" applyFont="1" applyFill="1">
      <alignment vertical="top"/>
    </xf>
    <xf numFmtId="176" fontId="9" fillId="20" borderId="0" xfId="7" applyNumberFormat="1" applyFont="1" applyFill="1">
      <alignment vertical="top"/>
    </xf>
    <xf numFmtId="41" fontId="31" fillId="20" borderId="0" xfId="3" applyNumberFormat="1" applyFont="1" applyFill="1">
      <alignment vertical="top"/>
    </xf>
    <xf numFmtId="41" fontId="31" fillId="20" borderId="0" xfId="3" applyNumberFormat="1" applyFont="1" applyFill="1" applyBorder="1">
      <alignment vertical="top"/>
    </xf>
    <xf numFmtId="164" fontId="9" fillId="0" borderId="0" xfId="3" applyFont="1" applyFill="1">
      <alignment vertical="top"/>
    </xf>
    <xf numFmtId="164" fontId="9" fillId="13" borderId="0" xfId="3" applyFont="1" applyFill="1">
      <alignment vertical="top"/>
    </xf>
    <xf numFmtId="43" fontId="32" fillId="13" borderId="0" xfId="1" applyFont="1" applyFill="1"/>
    <xf numFmtId="43" fontId="9" fillId="0" borderId="0" xfId="1" applyFont="1" applyFill="1" applyAlignment="1">
      <alignment vertical="top"/>
    </xf>
    <xf numFmtId="185" fontId="9" fillId="7" borderId="0" xfId="3" applyNumberFormat="1" applyFont="1" applyFill="1">
      <alignment vertical="top"/>
    </xf>
    <xf numFmtId="0" fontId="9" fillId="7" borderId="0" xfId="3" applyNumberFormat="1" applyFont="1" applyFill="1">
      <alignment vertical="top"/>
    </xf>
    <xf numFmtId="0" fontId="9" fillId="0" borderId="0" xfId="3" applyNumberFormat="1" applyFont="1" applyFill="1" applyAlignment="1">
      <alignment horizontal="center" vertical="top"/>
    </xf>
    <xf numFmtId="182" fontId="9" fillId="0" borderId="0" xfId="6" applyNumberFormat="1" applyFont="1" applyFill="1" applyAlignment="1">
      <alignment horizontal="left" vertical="top"/>
    </xf>
    <xf numFmtId="0" fontId="31" fillId="0" borderId="0" xfId="3" applyNumberFormat="1" applyFont="1" applyFill="1">
      <alignment vertical="top"/>
    </xf>
    <xf numFmtId="41" fontId="9" fillId="0" borderId="0" xfId="3" applyNumberFormat="1" applyFont="1" applyFill="1">
      <alignment vertical="top"/>
    </xf>
    <xf numFmtId="176" fontId="9" fillId="0" borderId="0" xfId="7" applyNumberFormat="1" applyFont="1" applyFill="1">
      <alignment vertical="top"/>
    </xf>
    <xf numFmtId="41" fontId="31" fillId="0" borderId="0" xfId="3" applyNumberFormat="1" applyFont="1" applyFill="1">
      <alignment vertical="top"/>
    </xf>
    <xf numFmtId="41" fontId="31" fillId="0" borderId="0" xfId="3" applyNumberFormat="1" applyFont="1" applyFill="1" applyBorder="1">
      <alignment vertical="top"/>
    </xf>
    <xf numFmtId="164" fontId="31" fillId="0" borderId="0" xfId="3" applyFont="1" applyFill="1">
      <alignment vertical="top"/>
    </xf>
    <xf numFmtId="43" fontId="32" fillId="0" borderId="0" xfId="1" applyFont="1" applyFill="1"/>
    <xf numFmtId="185" fontId="9" fillId="0" borderId="0" xfId="3" applyNumberFormat="1" applyFont="1" applyFill="1">
      <alignment vertical="top"/>
    </xf>
    <xf numFmtId="0" fontId="9" fillId="0" borderId="0" xfId="3" applyNumberFormat="1" applyFont="1" applyFill="1">
      <alignment vertical="top"/>
    </xf>
    <xf numFmtId="41" fontId="9" fillId="21" borderId="0" xfId="3" applyNumberFormat="1" applyFont="1" applyFill="1">
      <alignment vertical="top"/>
    </xf>
    <xf numFmtId="0" fontId="9" fillId="32" borderId="0" xfId="3" applyNumberFormat="1" applyFont="1" applyFill="1" applyAlignment="1">
      <alignment horizontal="center" vertical="top"/>
    </xf>
    <xf numFmtId="182" fontId="9" fillId="32" borderId="0" xfId="6" applyNumberFormat="1" applyFont="1" applyFill="1" applyAlignment="1">
      <alignment horizontal="left" vertical="top"/>
    </xf>
    <xf numFmtId="0" fontId="6" fillId="32" borderId="0" xfId="3" applyNumberFormat="1" applyFont="1" applyFill="1">
      <alignment vertical="top"/>
    </xf>
    <xf numFmtId="164" fontId="9" fillId="32" borderId="0" xfId="3" applyFont="1" applyFill="1">
      <alignment vertical="top"/>
    </xf>
    <xf numFmtId="41" fontId="9" fillId="32" borderId="0" xfId="3" applyNumberFormat="1" applyFont="1" applyFill="1">
      <alignment vertical="top"/>
    </xf>
    <xf numFmtId="176" fontId="9" fillId="32" borderId="0" xfId="7" applyNumberFormat="1" applyFont="1" applyFill="1">
      <alignment vertical="top"/>
    </xf>
    <xf numFmtId="41" fontId="5" fillId="32" borderId="0" xfId="3" applyNumberFormat="1" applyFont="1" applyFill="1">
      <alignment vertical="top"/>
    </xf>
    <xf numFmtId="41" fontId="31" fillId="32" borderId="0" xfId="3" applyNumberFormat="1" applyFont="1" applyFill="1">
      <alignment vertical="top"/>
    </xf>
    <xf numFmtId="176" fontId="2" fillId="32" borderId="0" xfId="7" applyNumberFormat="1" applyFont="1" applyFill="1">
      <alignment vertical="top"/>
    </xf>
    <xf numFmtId="164" fontId="2" fillId="32" borderId="0" xfId="3" applyFont="1" applyFill="1">
      <alignment vertical="top"/>
    </xf>
    <xf numFmtId="41" fontId="31" fillId="32" borderId="0" xfId="3" applyNumberFormat="1" applyFont="1" applyFill="1" applyBorder="1">
      <alignment vertical="top"/>
    </xf>
    <xf numFmtId="43" fontId="1" fillId="0" borderId="48" xfId="1" applyFont="1" applyFill="1" applyBorder="1"/>
    <xf numFmtId="191" fontId="0" fillId="0" borderId="48" xfId="0" applyNumberFormat="1" applyBorder="1" applyAlignment="1">
      <alignment horizontal="center"/>
    </xf>
    <xf numFmtId="43" fontId="1" fillId="0" borderId="49" xfId="1" applyFont="1" applyFill="1" applyBorder="1"/>
    <xf numFmtId="43" fontId="0" fillId="0" borderId="49" xfId="0" applyNumberFormat="1" applyBorder="1"/>
    <xf numFmtId="191" fontId="0" fillId="0" borderId="49" xfId="0" applyNumberFormat="1" applyBorder="1" applyAlignment="1">
      <alignment horizontal="center"/>
    </xf>
    <xf numFmtId="43" fontId="1" fillId="0" borderId="52" xfId="1" applyFont="1" applyFill="1" applyBorder="1"/>
    <xf numFmtId="43" fontId="0" fillId="0" borderId="52" xfId="0" applyNumberFormat="1" applyBorder="1"/>
    <xf numFmtId="191" fontId="0" fillId="0" borderId="52" xfId="0" applyNumberFormat="1" applyBorder="1" applyAlignment="1">
      <alignment horizontal="center"/>
    </xf>
    <xf numFmtId="43" fontId="0" fillId="0" borderId="0" xfId="1" applyFont="1" applyAlignment="1">
      <alignment horizontal="center"/>
    </xf>
    <xf numFmtId="4" fontId="0" fillId="0" borderId="48" xfId="0" applyNumberFormat="1" applyBorder="1"/>
    <xf numFmtId="43" fontId="0" fillId="0" borderId="54" xfId="0" applyNumberFormat="1" applyBorder="1"/>
    <xf numFmtId="43" fontId="0" fillId="0" borderId="55" xfId="0" applyNumberFormat="1" applyBorder="1"/>
    <xf numFmtId="43" fontId="1" fillId="0" borderId="50" xfId="1" applyFont="1" applyFill="1" applyBorder="1"/>
    <xf numFmtId="43" fontId="0" fillId="0" borderId="56" xfId="0" applyNumberFormat="1" applyBorder="1"/>
    <xf numFmtId="0" fontId="0" fillId="0" borderId="57" xfId="0" applyBorder="1" applyAlignment="1">
      <alignment horizontal="center"/>
    </xf>
    <xf numFmtId="43" fontId="0" fillId="0" borderId="52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2" xfId="0" applyBorder="1"/>
    <xf numFmtId="43" fontId="0" fillId="0" borderId="57" xfId="0" applyNumberFormat="1" applyBorder="1"/>
    <xf numFmtId="43" fontId="21" fillId="0" borderId="0" xfId="1" applyFont="1" applyFill="1" applyAlignment="1"/>
    <xf numFmtId="0" fontId="0" fillId="0" borderId="50" xfId="0" applyBorder="1" applyAlignment="1">
      <alignment horizontal="left"/>
    </xf>
    <xf numFmtId="0" fontId="0" fillId="0" borderId="52" xfId="0" applyBorder="1" applyAlignment="1">
      <alignment horizontal="left"/>
    </xf>
    <xf numFmtId="43" fontId="21" fillId="0" borderId="0" xfId="0" applyNumberFormat="1" applyFont="1"/>
    <xf numFmtId="4" fontId="0" fillId="0" borderId="0" xfId="0" applyNumberFormat="1"/>
    <xf numFmtId="190" fontId="21" fillId="0" borderId="0" xfId="10" applyNumberFormat="1" applyFont="1" applyFill="1" applyBorder="1" applyAlignment="1" applyProtection="1">
      <alignment horizontal="right"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/>
    </xf>
    <xf numFmtId="43" fontId="21" fillId="0" borderId="0" xfId="9" applyNumberFormat="1" applyFont="1" applyBorder="1" applyAlignment="1">
      <alignment horizontal="right" vertical="center"/>
    </xf>
    <xf numFmtId="0" fontId="18" fillId="25" borderId="0" xfId="0" applyFont="1" applyFill="1" applyAlignment="1">
      <alignment horizontal="center" vertical="center"/>
    </xf>
    <xf numFmtId="0" fontId="0" fillId="27" borderId="0" xfId="0" applyFill="1" applyAlignment="1">
      <alignment horizontal="center"/>
    </xf>
    <xf numFmtId="0" fontId="21" fillId="0" borderId="0" xfId="1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1" applyNumberFormat="1" applyFont="1" applyFill="1" applyAlignment="1">
      <alignment horizontal="center"/>
    </xf>
    <xf numFmtId="0" fontId="7" fillId="9" borderId="0" xfId="4" applyNumberFormat="1" applyFont="1" applyFill="1" applyAlignment="1">
      <alignment horizontal="center" vertical="center"/>
    </xf>
    <xf numFmtId="0" fontId="8" fillId="9" borderId="0" xfId="4" applyNumberFormat="1" applyFont="1" applyFill="1" applyAlignment="1">
      <alignment horizontal="center" vertical="center"/>
    </xf>
    <xf numFmtId="164" fontId="6" fillId="9" borderId="0" xfId="3" applyFont="1" applyFill="1">
      <alignment vertical="top"/>
    </xf>
    <xf numFmtId="41" fontId="4" fillId="9" borderId="0" xfId="3" applyNumberFormat="1" applyFont="1" applyFill="1">
      <alignment vertical="top"/>
    </xf>
    <xf numFmtId="41" fontId="5" fillId="9" borderId="0" xfId="3" applyNumberFormat="1" applyFont="1" applyFill="1">
      <alignment vertical="top"/>
    </xf>
    <xf numFmtId="41" fontId="2" fillId="9" borderId="0" xfId="3" applyNumberFormat="1" applyFont="1" applyFill="1">
      <alignment vertical="top"/>
    </xf>
    <xf numFmtId="41" fontId="6" fillId="9" borderId="10" xfId="3" applyNumberFormat="1" applyFont="1" applyFill="1" applyBorder="1">
      <alignment vertical="top"/>
    </xf>
    <xf numFmtId="41" fontId="6" fillId="9" borderId="0" xfId="3" applyNumberFormat="1" applyFont="1" applyFill="1" applyBorder="1">
      <alignment vertical="top"/>
    </xf>
    <xf numFmtId="164" fontId="10" fillId="9" borderId="0" xfId="3" applyFont="1" applyFill="1">
      <alignment vertical="top"/>
    </xf>
    <xf numFmtId="41" fontId="4" fillId="9" borderId="10" xfId="3" applyNumberFormat="1" applyFont="1" applyFill="1" applyBorder="1">
      <alignment vertical="top"/>
    </xf>
    <xf numFmtId="41" fontId="6" fillId="9" borderId="0" xfId="3" applyNumberFormat="1" applyFont="1" applyFill="1">
      <alignment vertical="top"/>
    </xf>
    <xf numFmtId="41" fontId="4" fillId="9" borderId="0" xfId="3" applyNumberFormat="1" applyFont="1" applyFill="1" applyBorder="1">
      <alignment vertical="top"/>
    </xf>
    <xf numFmtId="0" fontId="5" fillId="9" borderId="0" xfId="3" applyNumberFormat="1" applyFont="1" applyFill="1">
      <alignment vertical="top"/>
    </xf>
    <xf numFmtId="41" fontId="9" fillId="9" borderId="0" xfId="3" applyNumberFormat="1" applyFont="1" applyFill="1">
      <alignment vertical="top"/>
    </xf>
    <xf numFmtId="164" fontId="5" fillId="9" borderId="0" xfId="3" applyFont="1" applyFill="1">
      <alignment vertical="top"/>
    </xf>
    <xf numFmtId="169" fontId="5" fillId="9" borderId="0" xfId="3" applyNumberFormat="1" applyFont="1" applyFill="1">
      <alignment vertical="top"/>
    </xf>
    <xf numFmtId="0" fontId="7" fillId="9" borderId="0" xfId="3" applyNumberFormat="1" applyFont="1" applyFill="1" applyAlignment="1">
      <alignment horizontal="center" vertical="center"/>
    </xf>
    <xf numFmtId="0" fontId="8" fillId="9" borderId="0" xfId="3" applyNumberFormat="1" applyFont="1" applyFill="1" applyAlignment="1">
      <alignment horizontal="center" vertical="center"/>
    </xf>
    <xf numFmtId="164" fontId="5" fillId="9" borderId="0" xfId="3" applyFont="1" applyFill="1" applyBorder="1">
      <alignment vertical="top"/>
    </xf>
    <xf numFmtId="41" fontId="2" fillId="9" borderId="0" xfId="3" applyNumberFormat="1" applyFont="1" applyFill="1" applyBorder="1" applyAlignment="1">
      <alignment vertical="center"/>
    </xf>
    <xf numFmtId="178" fontId="5" fillId="9" borderId="0" xfId="3" applyNumberFormat="1" applyFont="1" applyFill="1">
      <alignment vertical="top"/>
    </xf>
    <xf numFmtId="41" fontId="2" fillId="9" borderId="0" xfId="3" applyNumberFormat="1" applyFont="1" applyFill="1" applyBorder="1">
      <alignment vertical="top"/>
    </xf>
    <xf numFmtId="164" fontId="2" fillId="9" borderId="0" xfId="3" applyFont="1" applyFill="1" applyBorder="1">
      <alignment vertical="top"/>
    </xf>
    <xf numFmtId="164" fontId="2" fillId="9" borderId="0" xfId="3" applyFont="1" applyFill="1">
      <alignment vertical="top"/>
    </xf>
    <xf numFmtId="164" fontId="4" fillId="9" borderId="10" xfId="3" applyFont="1" applyFill="1" applyBorder="1">
      <alignment vertical="top"/>
    </xf>
    <xf numFmtId="164" fontId="4" fillId="9" borderId="0" xfId="3" applyFont="1" applyFill="1" applyBorder="1">
      <alignment vertical="top"/>
    </xf>
    <xf numFmtId="164" fontId="9" fillId="9" borderId="0" xfId="3" applyFont="1" applyFill="1">
      <alignment vertical="top"/>
    </xf>
    <xf numFmtId="0" fontId="20" fillId="0" borderId="0" xfId="0" quotePrefix="1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43" fontId="15" fillId="0" borderId="1" xfId="1" applyFont="1" applyBorder="1" applyAlignment="1">
      <alignment horizontal="center" vertical="center"/>
    </xf>
    <xf numFmtId="0" fontId="15" fillId="0" borderId="1" xfId="0" applyFont="1" applyBorder="1"/>
    <xf numFmtId="43" fontId="15" fillId="0" borderId="1" xfId="0" applyNumberFormat="1" applyFont="1" applyBorder="1"/>
    <xf numFmtId="43" fontId="15" fillId="0" borderId="1" xfId="1" applyFont="1" applyBorder="1"/>
    <xf numFmtId="190" fontId="15" fillId="0" borderId="1" xfId="0" applyNumberFormat="1" applyFont="1" applyBorder="1"/>
    <xf numFmtId="190" fontId="23" fillId="0" borderId="1" xfId="10" applyNumberFormat="1" applyFont="1" applyFill="1" applyBorder="1" applyAlignment="1" applyProtection="1">
      <alignment vertical="center"/>
    </xf>
    <xf numFmtId="43" fontId="23" fillId="0" borderId="1" xfId="9" applyNumberFormat="1" applyFont="1" applyFill="1" applyBorder="1" applyAlignment="1">
      <alignment vertical="center"/>
    </xf>
    <xf numFmtId="39" fontId="15" fillId="0" borderId="1" xfId="0" applyNumberFormat="1" applyFont="1" applyBorder="1"/>
    <xf numFmtId="4" fontId="15" fillId="0" borderId="1" xfId="0" applyNumberFormat="1" applyFont="1" applyBorder="1"/>
    <xf numFmtId="0" fontId="3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43" fontId="18" fillId="25" borderId="0" xfId="1" applyFont="1" applyFill="1" applyAlignment="1">
      <alignment horizontal="center" vertical="center" wrapText="1"/>
    </xf>
    <xf numFmtId="43" fontId="0" fillId="10" borderId="0" xfId="1" applyFont="1" applyFill="1"/>
    <xf numFmtId="43" fontId="21" fillId="0" borderId="0" xfId="1" applyFont="1"/>
    <xf numFmtId="43" fontId="0" fillId="27" borderId="0" xfId="1" applyFont="1" applyFill="1"/>
    <xf numFmtId="43" fontId="20" fillId="0" borderId="0" xfId="1" applyFont="1"/>
    <xf numFmtId="43" fontId="0" fillId="26" borderId="30" xfId="1" applyFont="1" applyFill="1" applyBorder="1"/>
    <xf numFmtId="0" fontId="0" fillId="0" borderId="3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91" fontId="15" fillId="0" borderId="22" xfId="1" quotePrefix="1" applyNumberFormat="1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5" borderId="0" xfId="6" applyNumberFormat="1" applyFont="1" applyFill="1" applyAlignment="1">
      <alignment horizontal="left" vertical="top" indent="1"/>
    </xf>
    <xf numFmtId="0" fontId="2" fillId="5" borderId="0" xfId="3" applyNumberFormat="1" applyFont="1" applyFill="1">
      <alignment vertical="top"/>
    </xf>
    <xf numFmtId="41" fontId="5" fillId="5" borderId="0" xfId="3" applyNumberFormat="1" applyFont="1" applyFill="1">
      <alignment vertical="top"/>
    </xf>
    <xf numFmtId="176" fontId="5" fillId="5" borderId="0" xfId="2" applyNumberFormat="1" applyFont="1" applyFill="1" applyAlignment="1">
      <alignment vertical="top"/>
    </xf>
    <xf numFmtId="41" fontId="2" fillId="5" borderId="0" xfId="3" applyNumberFormat="1" applyFont="1" applyFill="1">
      <alignment vertical="top"/>
    </xf>
    <xf numFmtId="0" fontId="2" fillId="5" borderId="0" xfId="6" applyNumberFormat="1" applyFont="1" applyFill="1" applyAlignment="1">
      <alignment horizontal="left" vertical="top" wrapText="1" indent="1"/>
    </xf>
    <xf numFmtId="44" fontId="15" fillId="0" borderId="1" xfId="0" applyNumberFormat="1" applyFont="1" applyBorder="1" applyAlignment="1">
      <alignment horizontal="right"/>
    </xf>
    <xf numFmtId="44" fontId="23" fillId="0" borderId="1" xfId="8" applyNumberFormat="1" applyFont="1" applyFill="1" applyBorder="1" applyAlignment="1" applyProtection="1">
      <alignment horizontal="right" vertical="center"/>
    </xf>
    <xf numFmtId="44" fontId="33" fillId="0" borderId="1" xfId="0" applyNumberFormat="1" applyFont="1" applyBorder="1" applyAlignment="1">
      <alignment horizontal="right"/>
    </xf>
    <xf numFmtId="44" fontId="23" fillId="0" borderId="1" xfId="1" applyNumberFormat="1" applyFont="1" applyBorder="1" applyAlignment="1">
      <alignment horizontal="right" vertical="center"/>
    </xf>
    <xf numFmtId="175" fontId="4" fillId="10" borderId="5" xfId="3" applyNumberFormat="1" applyFont="1" applyFill="1" applyBorder="1" applyAlignment="1" applyProtection="1">
      <alignment horizontal="center" vertical="center"/>
      <protection locked="0"/>
    </xf>
    <xf numFmtId="175" fontId="4" fillId="10" borderId="8" xfId="3" applyNumberFormat="1" applyFont="1" applyFill="1" applyBorder="1" applyAlignment="1" applyProtection="1">
      <alignment horizontal="center" vertical="center"/>
      <protection locked="0"/>
    </xf>
    <xf numFmtId="43" fontId="13" fillId="0" borderId="0" xfId="1" applyFont="1" applyFill="1" applyAlignment="1">
      <alignment horizontal="center" vertical="top"/>
    </xf>
    <xf numFmtId="0" fontId="14" fillId="0" borderId="0" xfId="0" applyFont="1" applyAlignment="1">
      <alignment horizontal="center" vertical="top"/>
    </xf>
    <xf numFmtId="175" fontId="4" fillId="9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9" borderId="8" xfId="3" applyNumberFormat="1" applyFont="1" applyFill="1" applyBorder="1" applyAlignment="1" applyProtection="1">
      <alignment horizontal="center" vertical="center" wrapText="1"/>
      <protection locked="0"/>
    </xf>
    <xf numFmtId="0" fontId="4" fillId="8" borderId="5" xfId="3" applyNumberFormat="1" applyFont="1" applyFill="1" applyBorder="1" applyAlignment="1" applyProtection="1">
      <alignment horizontal="center" vertical="center" wrapText="1"/>
      <protection locked="0"/>
    </xf>
    <xf numFmtId="0" fontId="4" fillId="8" borderId="8" xfId="3" applyNumberFormat="1" applyFont="1" applyFill="1" applyBorder="1" applyAlignment="1" applyProtection="1">
      <alignment horizontal="center" vertical="center" wrapText="1"/>
      <protection locked="0"/>
    </xf>
    <xf numFmtId="175" fontId="4" fillId="8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8" borderId="8" xfId="3" applyNumberFormat="1" applyFont="1" applyFill="1" applyBorder="1" applyAlignment="1" applyProtection="1">
      <alignment horizontal="center" vertical="center" wrapText="1"/>
      <protection locked="0"/>
    </xf>
    <xf numFmtId="10" fontId="4" fillId="6" borderId="5" xfId="5" applyNumberFormat="1" applyFont="1" applyFill="1" applyBorder="1" applyAlignment="1">
      <alignment horizontal="center" vertical="center" wrapText="1"/>
    </xf>
    <xf numFmtId="10" fontId="4" fillId="6" borderId="8" xfId="5" applyNumberFormat="1" applyFont="1" applyFill="1" applyBorder="1" applyAlignment="1">
      <alignment horizontal="center" vertical="center" wrapText="1"/>
    </xf>
    <xf numFmtId="0" fontId="4" fillId="7" borderId="5" xfId="3" applyNumberFormat="1" applyFont="1" applyFill="1" applyBorder="1" applyAlignment="1">
      <alignment horizontal="center" vertical="center" wrapText="1"/>
    </xf>
    <xf numFmtId="0" fontId="4" fillId="7" borderId="8" xfId="3" applyNumberFormat="1" applyFont="1" applyFill="1" applyBorder="1" applyAlignment="1">
      <alignment horizontal="center" vertical="center" wrapText="1"/>
    </xf>
    <xf numFmtId="175" fontId="4" fillId="10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10" borderId="8" xfId="3" applyNumberFormat="1" applyFont="1" applyFill="1" applyBorder="1" applyAlignment="1" applyProtection="1">
      <alignment horizontal="center" vertical="center" wrapText="1"/>
      <protection locked="0"/>
    </xf>
    <xf numFmtId="41" fontId="5" fillId="9" borderId="0" xfId="3" applyNumberFormat="1" applyFont="1" applyFill="1" applyAlignment="1">
      <alignment horizontal="center" vertical="top"/>
    </xf>
    <xf numFmtId="165" fontId="4" fillId="9" borderId="5" xfId="4" applyNumberFormat="1" applyFont="1" applyFill="1" applyBorder="1" applyAlignment="1" applyProtection="1">
      <alignment horizontal="center" vertical="center" wrapText="1"/>
      <protection locked="0"/>
    </xf>
    <xf numFmtId="165" fontId="4" fillId="9" borderId="8" xfId="4" applyNumberFormat="1" applyFont="1" applyFill="1" applyBorder="1" applyAlignment="1" applyProtection="1">
      <alignment horizontal="center" vertical="center" wrapText="1"/>
      <protection locked="0"/>
    </xf>
    <xf numFmtId="165" fontId="4" fillId="7" borderId="5" xfId="4" applyNumberFormat="1" applyFont="1" applyFill="1" applyBorder="1" applyAlignment="1">
      <alignment horizontal="center" vertical="center" wrapText="1"/>
    </xf>
    <xf numFmtId="165" fontId="4" fillId="7" borderId="8" xfId="4" applyNumberFormat="1" applyFont="1" applyFill="1" applyBorder="1" applyAlignment="1">
      <alignment horizontal="center" vertical="center" wrapText="1"/>
    </xf>
    <xf numFmtId="165" fontId="4" fillId="6" borderId="5" xfId="4" applyNumberFormat="1" applyFont="1" applyFill="1" applyBorder="1" applyAlignment="1">
      <alignment horizontal="center" vertical="center" wrapText="1"/>
    </xf>
    <xf numFmtId="165" fontId="4" fillId="6" borderId="8" xfId="4" applyNumberFormat="1" applyFont="1" applyFill="1" applyBorder="1" applyAlignment="1">
      <alignment horizontal="center" vertical="center" wrapText="1"/>
    </xf>
    <xf numFmtId="0" fontId="4" fillId="9" borderId="5" xfId="3" applyNumberFormat="1" applyFont="1" applyFill="1" applyBorder="1" applyAlignment="1" applyProtection="1">
      <alignment horizontal="center" vertical="center" wrapText="1"/>
      <protection locked="0"/>
    </xf>
    <xf numFmtId="0" fontId="4" fillId="9" borderId="8" xfId="3" applyNumberFormat="1" applyFont="1" applyFill="1" applyBorder="1" applyAlignment="1" applyProtection="1">
      <alignment horizontal="center" vertical="center" wrapText="1"/>
      <protection locked="0"/>
    </xf>
    <xf numFmtId="166" fontId="4" fillId="10" borderId="5" xfId="3" applyNumberFormat="1" applyFont="1" applyFill="1" applyBorder="1" applyAlignment="1" applyProtection="1">
      <alignment horizontal="center" vertical="center"/>
      <protection locked="0"/>
    </xf>
    <xf numFmtId="166" fontId="4" fillId="10" borderId="8" xfId="3" applyNumberFormat="1" applyFont="1" applyFill="1" applyBorder="1" applyAlignment="1" applyProtection="1">
      <alignment horizontal="center" vertical="center"/>
      <protection locked="0"/>
    </xf>
    <xf numFmtId="175" fontId="4" fillId="4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4" borderId="8" xfId="3" applyNumberFormat="1" applyFont="1" applyFill="1" applyBorder="1" applyAlignment="1" applyProtection="1">
      <alignment horizontal="center" vertical="center" wrapText="1"/>
      <protection locked="0"/>
    </xf>
    <xf numFmtId="164" fontId="6" fillId="0" borderId="0" xfId="3" applyFont="1" applyAlignment="1">
      <alignment horizontal="center" vertical="center" wrapText="1"/>
    </xf>
    <xf numFmtId="164" fontId="6" fillId="0" borderId="2" xfId="3" applyFont="1" applyBorder="1" applyAlignment="1">
      <alignment horizontal="center" vertical="center" wrapText="1"/>
    </xf>
    <xf numFmtId="165" fontId="4" fillId="2" borderId="3" xfId="4" applyNumberFormat="1" applyFont="1" applyFill="1" applyBorder="1" applyAlignment="1">
      <alignment horizontal="center" vertical="center" wrapText="1"/>
    </xf>
    <xf numFmtId="165" fontId="4" fillId="2" borderId="4" xfId="4" applyNumberFormat="1" applyFont="1" applyFill="1" applyBorder="1" applyAlignment="1">
      <alignment horizontal="center" vertical="center" wrapText="1"/>
    </xf>
    <xf numFmtId="165" fontId="4" fillId="2" borderId="6" xfId="4" applyNumberFormat="1" applyFont="1" applyFill="1" applyBorder="1" applyAlignment="1">
      <alignment horizontal="center" vertical="center" wrapText="1"/>
    </xf>
    <xf numFmtId="165" fontId="4" fillId="2" borderId="7" xfId="4" applyNumberFormat="1" applyFont="1" applyFill="1" applyBorder="1" applyAlignment="1">
      <alignment horizontal="center" vertical="center" wrapText="1"/>
    </xf>
    <xf numFmtId="165" fontId="4" fillId="2" borderId="5" xfId="4" applyNumberFormat="1" applyFont="1" applyFill="1" applyBorder="1" applyAlignment="1">
      <alignment horizontal="center" vertical="center" wrapText="1"/>
    </xf>
    <xf numFmtId="165" fontId="4" fillId="2" borderId="8" xfId="4" applyNumberFormat="1" applyFont="1" applyFill="1" applyBorder="1" applyAlignment="1">
      <alignment horizontal="center" vertical="center" wrapText="1"/>
    </xf>
    <xf numFmtId="165" fontId="4" fillId="5" borderId="5" xfId="4" applyNumberFormat="1" applyFont="1" applyFill="1" applyBorder="1" applyAlignment="1" applyProtection="1">
      <alignment horizontal="center" vertical="center" wrapText="1"/>
      <protection locked="0"/>
    </xf>
    <xf numFmtId="165" fontId="4" fillId="5" borderId="8" xfId="4" applyNumberFormat="1" applyFont="1" applyFill="1" applyBorder="1" applyAlignment="1" applyProtection="1">
      <alignment horizontal="center" vertical="center" wrapText="1"/>
      <protection locked="0"/>
    </xf>
    <xf numFmtId="165" fontId="4" fillId="2" borderId="5" xfId="4" applyNumberFormat="1" applyFont="1" applyFill="1" applyBorder="1" applyAlignment="1" applyProtection="1">
      <alignment horizontal="center" vertical="center" wrapText="1"/>
      <protection locked="0"/>
    </xf>
    <xf numFmtId="165" fontId="4" fillId="2" borderId="8" xfId="4" applyNumberFormat="1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43" fontId="15" fillId="0" borderId="31" xfId="1" applyFont="1" applyBorder="1" applyAlignment="1">
      <alignment horizontal="center" vertical="center"/>
    </xf>
    <xf numFmtId="43" fontId="15" fillId="0" borderId="32" xfId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3" fontId="15" fillId="0" borderId="13" xfId="1" applyFont="1" applyBorder="1" applyAlignment="1">
      <alignment horizontal="center" vertical="center" wrapText="1"/>
    </xf>
    <xf numFmtId="43" fontId="15" fillId="0" borderId="33" xfId="1" applyFont="1" applyBorder="1" applyAlignment="1">
      <alignment horizontal="center" vertical="center" wrapText="1"/>
    </xf>
    <xf numFmtId="43" fontId="15" fillId="0" borderId="13" xfId="1" applyFont="1" applyBorder="1" applyAlignment="1">
      <alignment horizontal="center" vertical="center"/>
    </xf>
    <xf numFmtId="43" fontId="15" fillId="0" borderId="33" xfId="1" applyFont="1" applyBorder="1" applyAlignment="1">
      <alignment horizontal="center" vertical="center"/>
    </xf>
    <xf numFmtId="43" fontId="0" fillId="0" borderId="50" xfId="0" applyNumberFormat="1" applyBorder="1"/>
    <xf numFmtId="191" fontId="0" fillId="0" borderId="50" xfId="0" applyNumberFormat="1" applyBorder="1" applyAlignment="1">
      <alignment horizontal="center"/>
    </xf>
    <xf numFmtId="0" fontId="15" fillId="0" borderId="42" xfId="0" applyFont="1" applyBorder="1" applyAlignment="1">
      <alignment horizontal="left"/>
    </xf>
    <xf numFmtId="0" fontId="0" fillId="0" borderId="58" xfId="0" applyBorder="1" applyAlignment="1">
      <alignment horizontal="left"/>
    </xf>
    <xf numFmtId="43" fontId="1" fillId="0" borderId="58" xfId="1" applyFont="1" applyFill="1" applyBorder="1"/>
    <xf numFmtId="43" fontId="0" fillId="0" borderId="58" xfId="0" applyNumberFormat="1" applyBorder="1"/>
    <xf numFmtId="191" fontId="0" fillId="0" borderId="58" xfId="0" applyNumberFormat="1" applyBorder="1" applyAlignment="1">
      <alignment horizontal="center"/>
    </xf>
  </cellXfs>
  <cellStyles count="14">
    <cellStyle name="Comma" xfId="1" builtinId="3"/>
    <cellStyle name="Comma 10" xfId="4" xr:uid="{00000000-0005-0000-0000-000001000000}"/>
    <cellStyle name="Comma 19" xfId="8" xr:uid="{00000000-0005-0000-0000-000002000000}"/>
    <cellStyle name="Comma 2" xfId="6" xr:uid="{00000000-0005-0000-0000-000003000000}"/>
    <cellStyle name="Comma 3" xfId="13" xr:uid="{55E4F9A1-0D2A-46D7-ABE1-56B6C49742B2}"/>
    <cellStyle name="Currency" xfId="9" builtinId="4"/>
    <cellStyle name="Currency 2" xfId="10" xr:uid="{8656F759-3FC1-4971-AB6C-80ACEA6A046A}"/>
    <cellStyle name="Normal" xfId="0" builtinId="0"/>
    <cellStyle name="Normal 2" xfId="12" xr:uid="{68E0967C-4FC6-4088-A5A6-4D02AA61F2F8}"/>
    <cellStyle name="Normal 3" xfId="3" xr:uid="{00000000-0005-0000-0000-000005000000}"/>
    <cellStyle name="Normal 39" xfId="11" xr:uid="{174DA91C-5D0E-4AF3-918D-A9DEE7DAC715}"/>
    <cellStyle name="Percent" xfId="2" builtinId="5"/>
    <cellStyle name="Percent 12" xfId="5" xr:uid="{00000000-0005-0000-0000-000007000000}"/>
    <cellStyle name="Percent 4 3" xfId="7" xr:uid="{00000000-0005-0000-0000-000008000000}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  <color rgb="FFFFCCFF"/>
      <color rgb="FF36E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amuel.halli\Desktop\Abudhabi\Marina%20Bay\Payments%20to%20Certificates\ASGC\Documents%20and%20Settings\Administrator\Local%20Settings\Temp\Water%20Front\WINDOWS\TEMP\dubai%20marina\RATE%20ANALYS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angeline\TFC\boq%20working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urali.n\Desktop\DAR%20AMEEN%20DATA\PROJECTS\2515%20Barwa%20Qatar\2515%20-%20BCA%20Stone%20Works%20Budget%2027%20Feb%202010%20Bldg%20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6\data\HVS\Consulting\Jobs\2007050181%20-%20Proposed%20Thermal%20Abigel%20Hotel\Report\Rn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VINCE\REOC\MonthlyReports\rollCURRENT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2009420011%20-%20Proposed%20Luxury%20Hotel,%20West%20Bay,%20Doha\Report\Rn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Consulting\Jobs\2007050094-96%20-%20Jupiter%20Croatia\Data\UMAG%202006%20Report\Rn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net4\Data\BOILER\Matrix%20World\Existing%20Subject\Rn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HVS\Consulting\Jobs\1%20-%20Files%20to%20be%20Zipped\2005050007%20-%20FS%20Dakar,%20Senegal\Report\Rna%20-%20Room%20Coun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ph\LOCALS~1\Temp\Rn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schellen\Local%20Settings\Temporary%20Internet%20Files\OLK16C7\TEMP\Garciacj\Pipeline\Single%20assets\argente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pil\kapil\Documents%20and%20Settings\Administrator\Local%20Settings\Temp\Water%20Front\WINDOWS\TEMP\dubai%20marina\RATE%20ANALYSI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ALUAT~1\APLMAR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otesm2.doosanheavy.com:1092/Project%20Bank-Total/4.&#49436;&#45224;&#50500;/1)&#51064;&#46020;/P-99-Goindwal/&#44204;&#51201;&#44032;/price%20sch%20rev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VS\ASSOC\JL\123\HVI-99A.WK4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net4\Data\HVS\Consulting\Jobs\1%20-%20Files%20to%20be%20Zipped\2005050007%20-%20FS%20Dakar,%20Senegal\Report\Rna%20-%20Room%20Coun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tech07\W2Dat07\BCQs\C423kallang%20Expressway\C423backup1022\C423pumproo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blank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148;&#47784;\&#51077;&#52272;&#44204;&#51201;\&#44204;&#51201;(2001)\&#46020;&#47196;\&#54644;&#48120;-&#45909;&#49328;(1&#44277;&#44396;)\&#53804;&#52272;,&#49892;&#54665;\-0.1%25\&#44277;&#45236;&#50669;(&#54644;&#48120;1&#44277;&#44396;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drews\AX412\Interim%20Payments\Revised%20payment%206%20(application%207)\DCA%20revised\Copy%20of%20AX412_Payment_6__Interim_Application_7_%2018%20feb%200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s\TanguyC\TANGUY\TanguyC\BRITAN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dxb6dc001\Shared\Documents%20and%20Settings\chathura\My%20Documents\Palm%20District%20Cooling%20Documents\BOQ\TOWER\ITP38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Developement\Common\NYC\50%20West%20St\Financial%20Models\50%20West%20NYC%20Model%207-20-11%20tf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ali\aker%20kvaerner\Documents%20and%20Settings\murali\Desktop\Tender\Yansab-PHU\Aker%20Kvaerner\2004\61343503%20-%20Lindsay%20Oil\Measurements\Civil%20Works%20-%20Residue%20preheat%20exchanger%20foundation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Startup" Target="ESTIMA~1/LINK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7427;&#26085;&#23041;&#31185;&#25216;\&#26041;&#26696;&#21450;&#25253;&#20215;\&#26041;&#26696;\LANDIS\&#25253;&#20215;\WINDOWS\Profiles\ps38730.000\Eigene%20Dateien\HIC150Eexport\HIC150EOFFneu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tola\commercial\My%20Documents\300\30014\300145\Unitech\glob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Elie%20Younes\Local%20Settings\Temp\Temporary%20Directory%201%20for%202003050131%20-%20Dubai%20Festival%20City,%20Al%20Futtaim%20EY.zip\Report\Rna%20Crescen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host\kbr\&#27427;&#26085;&#23041;&#31185;&#25216;\&#26041;&#26696;&#21450;&#25253;&#20215;\&#26041;&#26696;\LANDIS\&#25253;&#20215;\phoenix070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host\kbr\&#27427;&#26085;&#23041;&#31185;&#25216;\&#26041;&#26696;&#21450;&#25253;&#20215;\&#26041;&#26696;\LANDIS\&#25253;&#20215;\WINDOWS\Profiles\ps38730.000\Eigene%20Dateien\HIC150Eexport\HIC150EOFFneu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C509\COMM\Valuation%20No.11\Documents%20and%20Settings\raj02v75\Desktop\SW\9%2020%20REPORT\DOCUME~1\TARMAC\LOCALS~1\Temp\Kiln4Re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chellen\Local%20Settings\Temporary%20Internet%20Files\OLK16C7\TEMP\Garciacj\Pipeline\Single%20assets\argenter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flower1\Shared%20Folder\Documents%20and%20Settings\kurian\Local%20Settings\Temp\Labor%20bills%2019.08.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ju\laiju\WINDOWS\TEMP\MP-97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vsintl\c\SERVIDOR\Consulting%20&amp;%20Valuation\Jobs\2004270020%20-%20Proposed%20Park%20Hyatt,%20Casares\Report\Rna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Consulting\Jobs\2004050209%20-%20Proposed%20Raffles%20Dubai\Data\Extracts%20from%20old%20reports\Report\Rn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4\cnp\Documents%20and%20Settings\abc\Desktop\3.%20Report\5)%20WEEKLY%20REPORT%20to%20DIC%20HO\PLANNING\Weekly%20report\03-09-2004\(Rev_01)curve-062504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ju\laiju\PAYMENTS\Copy%20of%20RequestForPayment_InterimPaymentCertificateRev3(1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dmslon.dluk.net/Documents%20and%20Settings/dh25631/Local%20Settings/Temporary%20Internet%20Files/OLKB5/Liverpool/March%20completion%20-%20version%20311204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-Projects\Documents%20and%20Settings\schellen\Local%20Settings\Temporary%20Internet%20Files\OLK16C7\TEMP\Garciacj\Pipeline\Single%20assets\argenter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viprakash\D\Astra%20Zeneca\QS%20-%20Astra%20Zeneca\Excel\HVAC\bills\RAB\fromat%20-%20hvac-rab-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SHARED\SP\INCOME\ACCOUNTI\INTER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4%20Depreciation%20Expense%20Testing%20(Analytical%20Review)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940111\Local%20Settings\Temporary%20Internet%20Files\Content.IE5\0WGBULX2\02111D\Pcm\Cost\Change%20Order\E-P\(AOR-021)%20No.59%20V-3%20New%20Anti%20Foam%20Pkg%20at%20BS131\steel_re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Takreer\Project\Data\&#47568;&#47112;&#51060;&#49884;&#50500;\Ncc\AEc&#51077;&#52272;&#44204;&#51201;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i\HQS%202%20(D)\msoffice\excel\t\JFLI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 HALL &amp; SERVICE ANNEXE"/>
      <sheetName val="NON AC HALL-type-A"/>
      <sheetName val="NON AC HALL-type-B"/>
      <sheetName val="Admin. block"/>
      <sheetName val="Food Court"/>
      <sheetName val="Sheet1"/>
      <sheetName val="boq workings"/>
      <sheetName val="COLUMN"/>
      <sheetName val="#REF"/>
      <sheetName val="beam-reinft"/>
      <sheetName val="concrete"/>
      <sheetName val="_REF"/>
      <sheetName val="dBase"/>
      <sheetName val="AC_HALL_&amp;_SERVICE_ANNEXE"/>
      <sheetName val="NON_AC_HALL-type-A"/>
      <sheetName val="NON_AC_HALL-type-B"/>
      <sheetName val="Admin__block"/>
      <sheetName val="Food_Court"/>
      <sheetName val="boq_workings"/>
      <sheetName val="HQ-TO"/>
      <sheetName val="SPT vs PHI"/>
      <sheetName val="Highway"/>
      <sheetName val="Design"/>
      <sheetName val="BLK2"/>
      <sheetName val="BLK3"/>
      <sheetName val="E &amp; R"/>
      <sheetName val="radar"/>
      <sheetName val="UG"/>
      <sheetName val="India F&amp;S Template"/>
      <sheetName val="Debits as on 12.04.08"/>
      <sheetName val="98Price"/>
      <sheetName val="CASHFLOWS"/>
      <sheetName val="SUMMARY"/>
      <sheetName val="AC_HALL_&amp;_SERVICE_ANNEXE1"/>
      <sheetName val="NON_AC_HALL-type-A1"/>
      <sheetName val="NON_AC_HALL-type-B1"/>
      <sheetName val="Admin__block1"/>
      <sheetName val="Food_Court1"/>
      <sheetName val="boq_workings1"/>
      <sheetName val="site fab&amp;ernstr"/>
      <sheetName val="slipsumpR"/>
      <sheetName val="MOS"/>
      <sheetName val="CSC"/>
      <sheetName val="Raw Data"/>
      <sheetName val="Input"/>
      <sheetName val="FitOutConfCentre"/>
      <sheetName val="AC_HALL_&amp;_SERVICE_ANNEXE2"/>
      <sheetName val="NON_AC_HALL-type-A2"/>
      <sheetName val="NON_AC_HALL-type-B2"/>
      <sheetName val="Admin__block2"/>
      <sheetName val="Food_Court2"/>
      <sheetName val="boq_workings2"/>
      <sheetName val="site_fab&amp;ernstr"/>
      <sheetName val="SPT_vs_PHI"/>
      <sheetName val="E_&amp;_R"/>
      <sheetName val="India_F&amp;S_Template"/>
      <sheetName val="Debits_as_on_12_04_08"/>
      <sheetName val="AC_HALL_&amp;_SERVICE_ANNEXE3"/>
      <sheetName val="NON_AC_HALL-type-A3"/>
      <sheetName val="NON_AC_HALL-type-B3"/>
      <sheetName val="Admin__block3"/>
      <sheetName val="Food_Court3"/>
      <sheetName val="boq_workings3"/>
      <sheetName val="site_fab&amp;ernstr1"/>
      <sheetName val="SPT_vs_PHI1"/>
      <sheetName val="E_&amp;_R1"/>
      <sheetName val="India_F&amp;S_Template1"/>
      <sheetName val="Debits_as_on_12_04_081"/>
      <sheetName val="AC_HALL_&amp;_SERVICE_ANNEXE5"/>
      <sheetName val="NON_AC_HALL-type-A5"/>
      <sheetName val="NON_AC_HALL-type-B5"/>
      <sheetName val="Admin__block5"/>
      <sheetName val="Food_Court5"/>
      <sheetName val="boq_workings5"/>
      <sheetName val="site_fab&amp;ernstr3"/>
      <sheetName val="SPT_vs_PHI3"/>
      <sheetName val="E_&amp;_R3"/>
      <sheetName val="India_F&amp;S_Template3"/>
      <sheetName val="Debits_as_on_12_04_083"/>
      <sheetName val="AC_HALL_&amp;_SERVICE_ANNEXE4"/>
      <sheetName val="NON_AC_HALL-type-A4"/>
      <sheetName val="NON_AC_HALL-type-B4"/>
      <sheetName val="Admin__block4"/>
      <sheetName val="Food_Court4"/>
      <sheetName val="boq_workings4"/>
      <sheetName val="site_fab&amp;ernstr2"/>
      <sheetName val="SPT_vs_PHI2"/>
      <sheetName val="E_&amp;_R2"/>
      <sheetName val="India_F&amp;S_Template2"/>
      <sheetName val="Debits_as_on_12_04_082"/>
      <sheetName val="Raw_Data"/>
      <sheetName val="AC_HALL_&amp;_SERVICE_ANNEXE6"/>
      <sheetName val="NON_AC_HALL-type-A6"/>
      <sheetName val="NON_AC_HALL-type-B6"/>
      <sheetName val="Admin__block6"/>
      <sheetName val="Food_Court6"/>
      <sheetName val="boq_workings6"/>
      <sheetName val="SPT_vs_PHI4"/>
      <sheetName val="E_&amp;_R4"/>
      <sheetName val="India_F&amp;S_Template4"/>
      <sheetName val="Debits_as_on_12_04_084"/>
      <sheetName val="site_fab&amp;ernstr4"/>
      <sheetName val="E H - H. W.P."/>
      <sheetName val="E. H. Treatment for pile cap"/>
      <sheetName val="New Bld"/>
      <sheetName val="BOQ"/>
      <sheetName val="upa"/>
      <sheetName val="SS MH"/>
      <sheetName val="Material List "/>
      <sheetName val="Labour Rate "/>
      <sheetName val="(M+L)"/>
      <sheetName val="AC_HALL_&amp;_SERVICE_ANNEXE7"/>
      <sheetName val="NON_AC_HALL-type-A7"/>
      <sheetName val="NON_AC_HALL-type-B7"/>
      <sheetName val="Admin__block7"/>
      <sheetName val="Food_Court7"/>
      <sheetName val="boq_workings7"/>
      <sheetName val="SPT_vs_PHI5"/>
      <sheetName val="E_&amp;_R5"/>
      <sheetName val="India_F&amp;S_Template5"/>
      <sheetName val="Debits_as_on_12_04_085"/>
      <sheetName val="site_fab&amp;ernstr5"/>
      <sheetName val="Raw_Data1"/>
      <sheetName val="E_H_-_H__W_P_"/>
      <sheetName val="E__H__Treatment_for_pile_cap"/>
      <sheetName val="New_Bld"/>
      <sheetName val="SS_MH"/>
      <sheetName val="Material_List_"/>
      <sheetName val="Labour_Rate_"/>
      <sheetName val="200205C"/>
      <sheetName val="Demand"/>
      <sheetName val="Occ"/>
      <sheetName val="P&amp;L-BDMC"/>
      <sheetName val="Day work"/>
      <sheetName val="C1ㅇ"/>
      <sheetName val="#3E1_GCR"/>
      <sheetName val="Form 6"/>
      <sheetName val="Day_work"/>
      <sheetName val="Master01"/>
      <sheetName val="Rate analysis"/>
      <sheetName val="Formulas"/>
      <sheetName val="Day_work1"/>
      <sheetName val="Material_List_1"/>
      <sheetName val="Labour_Rate_1"/>
      <sheetName val="Day_work2"/>
      <sheetName val="Raw_Data2"/>
      <sheetName val="Material_List_2"/>
      <sheetName val="Labour_Rate_2"/>
      <sheetName val="Form_6"/>
      <sheetName val="girder"/>
      <sheetName val="Rocker"/>
      <sheetName val="GWC"/>
      <sheetName val="NWC"/>
      <sheetName val="Materials Cost(PCC)"/>
      <sheetName val="SPT_vs_PHI6"/>
      <sheetName val="E_&amp;_R6"/>
      <sheetName val="India_F&amp;S_Template6"/>
      <sheetName val="Debits_as_on_12_04_086"/>
      <sheetName val="SPT_vs_PHI7"/>
      <sheetName val="E_&amp;_R7"/>
      <sheetName val="India_F&amp;S_Template7"/>
      <sheetName val="Debits_as_on_12_04_087"/>
      <sheetName val="AC_HALL_&amp;_SERVICE_ANNEXE8"/>
      <sheetName val="NON_AC_HALL-type-A8"/>
      <sheetName val="NON_AC_HALL-type-B8"/>
      <sheetName val="Admin__block8"/>
      <sheetName val="Food_Court8"/>
      <sheetName val="boq_workings8"/>
      <sheetName val="SPT_vs_PHI8"/>
      <sheetName val="E_&amp;_R8"/>
      <sheetName val="India_F&amp;S_Template8"/>
      <sheetName val="Debits_as_on_12_04_088"/>
      <sheetName val="AC_HALL_&amp;_SERVICE_ANNEXE14"/>
      <sheetName val="NON_AC_HALL-type-A14"/>
      <sheetName val="NON_AC_HALL-type-B14"/>
      <sheetName val="Admin__block14"/>
      <sheetName val="Food_Court14"/>
      <sheetName val="boq_workings14"/>
      <sheetName val="SPT_vs_PHI14"/>
      <sheetName val="E_&amp;_R14"/>
      <sheetName val="India_F&amp;S_Template14"/>
      <sheetName val="Debits_as_on_12_04_0814"/>
      <sheetName val="AC_HALL_&amp;_SERVICE_ANNEXE10"/>
      <sheetName val="NON_AC_HALL-type-A10"/>
      <sheetName val="NON_AC_HALL-type-B10"/>
      <sheetName val="Admin__block10"/>
      <sheetName val="Food_Court10"/>
      <sheetName val="boq_workings10"/>
      <sheetName val="SPT_vs_PHI10"/>
      <sheetName val="E_&amp;_R10"/>
      <sheetName val="India_F&amp;S_Template10"/>
      <sheetName val="Debits_as_on_12_04_0810"/>
      <sheetName val="AC_HALL_&amp;_SERVICE_ANNEXE9"/>
      <sheetName val="NON_AC_HALL-type-A9"/>
      <sheetName val="NON_AC_HALL-type-B9"/>
      <sheetName val="Admin__block9"/>
      <sheetName val="Food_Court9"/>
      <sheetName val="boq_workings9"/>
      <sheetName val="SPT_vs_PHI9"/>
      <sheetName val="E_&amp;_R9"/>
      <sheetName val="India_F&amp;S_Template9"/>
      <sheetName val="Debits_as_on_12_04_089"/>
      <sheetName val="AC_HALL_&amp;_SERVICE_ANNEXE11"/>
      <sheetName val="NON_AC_HALL-type-A11"/>
      <sheetName val="NON_AC_HALL-type-B11"/>
      <sheetName val="Admin__block11"/>
      <sheetName val="Food_Court11"/>
      <sheetName val="boq_workings11"/>
      <sheetName val="SPT_vs_PHI11"/>
      <sheetName val="E_&amp;_R11"/>
      <sheetName val="India_F&amp;S_Template11"/>
      <sheetName val="Debits_as_on_12_04_0811"/>
      <sheetName val="AC_HALL_&amp;_SERVICE_ANNEXE12"/>
      <sheetName val="NON_AC_HALL-type-A12"/>
      <sheetName val="NON_AC_HALL-type-B12"/>
      <sheetName val="Admin__block12"/>
      <sheetName val="Food_Court12"/>
      <sheetName val="boq_workings12"/>
      <sheetName val="SPT_vs_PHI12"/>
      <sheetName val="E_&amp;_R12"/>
      <sheetName val="India_F&amp;S_Template12"/>
      <sheetName val="Debits_as_on_12_04_0812"/>
      <sheetName val="AC_HALL_&amp;_SERVICE_ANNEXE13"/>
      <sheetName val="NON_AC_HALL-type-A13"/>
      <sheetName val="NON_AC_HALL-type-B13"/>
      <sheetName val="Admin__block13"/>
      <sheetName val="Food_Court13"/>
      <sheetName val="boq_workings13"/>
      <sheetName val="SPT_vs_PHI13"/>
      <sheetName val="E_&amp;_R13"/>
      <sheetName val="India_F&amp;S_Template13"/>
      <sheetName val="Debits_as_on_12_04_0813"/>
      <sheetName val="AC_HALL_&amp;_SERVICE_ANNEXE20"/>
      <sheetName val="NON_AC_HALL-type-A20"/>
      <sheetName val="NON_AC_HALL-type-B20"/>
      <sheetName val="Admin__block20"/>
      <sheetName val="Food_Court20"/>
      <sheetName val="boq_workings20"/>
      <sheetName val="SPT_vs_PHI20"/>
      <sheetName val="E_&amp;_R20"/>
      <sheetName val="India_F&amp;S_Template20"/>
      <sheetName val="Debits_as_on_12_04_0820"/>
      <sheetName val="AC_HALL_&amp;_SERVICE_ANNEXE15"/>
      <sheetName val="NON_AC_HALL-type-A15"/>
      <sheetName val="NON_AC_HALL-type-B15"/>
      <sheetName val="Admin__block15"/>
      <sheetName val="Food_Court15"/>
      <sheetName val="boq_workings15"/>
      <sheetName val="SPT_vs_PHI15"/>
      <sheetName val="E_&amp;_R15"/>
      <sheetName val="India_F&amp;S_Template15"/>
      <sheetName val="Debits_as_on_12_04_0815"/>
      <sheetName val="AC_HALL_&amp;_SERVICE_ANNEXE16"/>
      <sheetName val="NON_AC_HALL-type-A16"/>
      <sheetName val="NON_AC_HALL-type-B16"/>
      <sheetName val="Admin__block16"/>
      <sheetName val="Food_Court16"/>
      <sheetName val="boq_workings16"/>
      <sheetName val="SPT_vs_PHI16"/>
      <sheetName val="E_&amp;_R16"/>
      <sheetName val="India_F&amp;S_Template16"/>
      <sheetName val="Debits_as_on_12_04_0816"/>
      <sheetName val="AC_HALL_&amp;_SERVICE_ANNEXE17"/>
      <sheetName val="NON_AC_HALL-type-A17"/>
      <sheetName val="NON_AC_HALL-type-B17"/>
      <sheetName val="Admin__block17"/>
      <sheetName val="Food_Court17"/>
      <sheetName val="boq_workings17"/>
      <sheetName val="SPT_vs_PHI17"/>
      <sheetName val="E_&amp;_R17"/>
      <sheetName val="India_F&amp;S_Template17"/>
      <sheetName val="Debits_as_on_12_04_0817"/>
      <sheetName val="AC_HALL_&amp;_SERVICE_ANNEXE18"/>
      <sheetName val="NON_AC_HALL-type-A18"/>
      <sheetName val="NON_AC_HALL-type-B18"/>
      <sheetName val="Admin__block18"/>
      <sheetName val="Food_Court18"/>
      <sheetName val="boq_workings18"/>
      <sheetName val="SPT_vs_PHI18"/>
      <sheetName val="E_&amp;_R18"/>
      <sheetName val="India_F&amp;S_Template18"/>
      <sheetName val="Debits_as_on_12_04_0818"/>
      <sheetName val="AC_HALL_&amp;_SERVICE_ANNEXE19"/>
      <sheetName val="NON_AC_HALL-type-A19"/>
      <sheetName val="NON_AC_HALL-type-B19"/>
      <sheetName val="Admin__block19"/>
      <sheetName val="Food_Court19"/>
      <sheetName val="boq_workings19"/>
      <sheetName val="SPT_vs_PHI19"/>
      <sheetName val="E_&amp;_R19"/>
      <sheetName val="India_F&amp;S_Template19"/>
      <sheetName val="Debits_as_on_12_04_0819"/>
      <sheetName val="AC_HALL_&amp;_SERVICE_ANNEXE21"/>
      <sheetName val="NON_AC_HALL-type-A21"/>
      <sheetName val="NON_AC_HALL-type-B21"/>
      <sheetName val="Admin__block21"/>
      <sheetName val="Food_Court21"/>
      <sheetName val="boq_workings21"/>
      <sheetName val="SPT_vs_PHI21"/>
      <sheetName val="E_&amp;_R21"/>
      <sheetName val="India_F&amp;S_Template21"/>
      <sheetName val="Debits_as_on_12_04_0821"/>
      <sheetName val="AC_HALL_&amp;_SERVICE_ANNEXE22"/>
      <sheetName val="NON_AC_HALL-type-A22"/>
      <sheetName val="NON_AC_HALL-type-B22"/>
      <sheetName val="Admin__block22"/>
      <sheetName val="Food_Court22"/>
      <sheetName val="boq_workings22"/>
      <sheetName val="SPT_vs_PHI22"/>
      <sheetName val="E_&amp;_R22"/>
      <sheetName val="India_F&amp;S_Template22"/>
      <sheetName val="Debits_as_on_12_04_0822"/>
      <sheetName val="precast RC element"/>
      <sheetName val="Materials Cost"/>
      <sheetName val="R20_R30_work"/>
      <sheetName val="col-reinft1"/>
      <sheetName val="AC_HALL_&amp;_SERVICE_ANNEXE23"/>
      <sheetName val="NON_AC_HALL-type-A23"/>
      <sheetName val="NON_AC_HALL-type-B23"/>
      <sheetName val="Admin__block23"/>
      <sheetName val="Food_Court23"/>
      <sheetName val="boq_workings23"/>
      <sheetName val="SPT_vs_PHI23"/>
      <sheetName val="E_&amp;_R23"/>
      <sheetName val="India_F&amp;S_Template23"/>
      <sheetName val="Debits_as_on_12_04_0823"/>
      <sheetName val="AC_HALL_&amp;_SERVICE_ANNEXE24"/>
      <sheetName val="NON_AC_HALL-type-A24"/>
      <sheetName val="NON_AC_HALL-type-B24"/>
      <sheetName val="Admin__block24"/>
      <sheetName val="Food_Court24"/>
      <sheetName val="boq_workings24"/>
      <sheetName val="SPT_vs_PHI24"/>
      <sheetName val="E_&amp;_R24"/>
      <sheetName val="India_F&amp;S_Template24"/>
      <sheetName val="Debits_as_on_12_04_0824"/>
      <sheetName val="Direct cost shed A-2 "/>
      <sheetName val="2gii"/>
      <sheetName val="Cash2"/>
      <sheetName val="Z"/>
      <sheetName val="Summ"/>
      <sheetName val="PB"/>
      <sheetName val="New Rates"/>
      <sheetName val="Sheet Index"/>
      <sheetName val="office"/>
      <sheetName val="Lab"/>
      <sheetName val="4"/>
      <sheetName val="Z- GENERAL PRICE SUMMARY"/>
      <sheetName val="WITHOUT C&amp;I PROFIT (3)"/>
      <sheetName val="KeyInformation"/>
      <sheetName val="Overall"/>
      <sheetName val="InputPack"/>
      <sheetName val="Navigation"/>
      <sheetName val="Materials "/>
      <sheetName val="Labour"/>
      <sheetName val="MAchinery(R1)"/>
      <sheetName val="입찰내역 발주처 양식"/>
      <sheetName val="DATA"/>
      <sheetName val="Material "/>
      <sheetName val="Labour &amp; Plant"/>
      <sheetName val="SOR"/>
      <sheetName val="11"/>
      <sheetName val="DETAILED 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Prelims"/>
      <sheetName val="Material"/>
      <sheetName val="Names"/>
      <sheetName val="Breakdown"/>
      <sheetName val="Summary"/>
      <sheetName val="Cash2"/>
      <sheetName val="Z"/>
    </sheetNames>
    <sheetDataSet>
      <sheetData sheetId="0">
        <row r="13">
          <cell r="B13">
            <v>5145570.32</v>
          </cell>
        </row>
      </sheetData>
      <sheetData sheetId="1"/>
      <sheetData sheetId="2">
        <row r="8">
          <cell r="B8">
            <v>235.75</v>
          </cell>
        </row>
      </sheetData>
      <sheetData sheetId="3">
        <row r="1">
          <cell r="G1">
            <v>0.50770000000000004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Proforma"/>
      <sheetName val="APP. B"/>
      <sheetName val="App. A(contd)"/>
      <sheetName val="Occ&amp;Rate"/>
      <sheetName val="Market Data-Occ"/>
      <sheetName val="Market Data-ADR"/>
      <sheetName val="P088 Rev 2.0 Cash Flow"/>
      <sheetName val="Market_Data-Occ"/>
      <sheetName val="Market_Data-ADR"/>
      <sheetName val="New_Hotel_Induced_Demand"/>
      <sheetName val="Hotel_Expansion_Induced_Demand"/>
      <sheetName val="Market_Data-Occ1"/>
      <sheetName val="Market_Data-ADR1"/>
      <sheetName val="New_Hotel_Induced_Demand1"/>
      <sheetName val="Hotel_Expansion_Induced_Demand1"/>
      <sheetName val="P088_Rev_2_0_Cash_Flow"/>
      <sheetName val="Day work"/>
      <sheetName val="Market_Data-Occ2"/>
      <sheetName val="Market_Data-ADR2"/>
      <sheetName val="New_Hotel_Induced_Demand2"/>
      <sheetName val="Hotel_Expansion_Induced_Demand2"/>
      <sheetName val="P088_Rev_2_0_Cash_Flow1"/>
      <sheetName val="Market_Data-Occ3"/>
      <sheetName val="Market_Data-ADR3"/>
      <sheetName val="New_Hotel_Induced_Demand3"/>
      <sheetName val="Hotel_Expansion_Induced_Demand3"/>
      <sheetName val="P088_Rev_2_0_Cash_Flow2"/>
      <sheetName val="Day_work"/>
      <sheetName val="Market_Data-Occ4"/>
      <sheetName val="Market_Data-ADR4"/>
      <sheetName val="New_Hotel_Induced_Demand4"/>
      <sheetName val="Hotel_Expansion_Induced_Demand4"/>
      <sheetName val="P088_Rev_2_0_Cash_Flow3"/>
      <sheetName val="Day_work1"/>
      <sheetName val="Market_Data-Occ5"/>
      <sheetName val="Market_Data-ADR5"/>
      <sheetName val="New_Hotel_Induced_Demand5"/>
      <sheetName val="Hotel_Expansion_Induced_Demand5"/>
      <sheetName val="P088_Rev_2_0_Cash_Flow4"/>
      <sheetName val="Day_work2"/>
      <sheetName val="Market_Data-Occ6"/>
      <sheetName val="Market_Data-ADR6"/>
      <sheetName val="New_Hotel_Induced_Demand6"/>
      <sheetName val="Hotel_Expansion_Induced_Demand6"/>
      <sheetName val="P088_Rev_2_0_Cash_Flow5"/>
      <sheetName val="Day_work3"/>
      <sheetName val="MASTER_RATE ANALYSIS"/>
      <sheetName val="Rate Analysis"/>
      <sheetName val="FitOutConfCentre"/>
      <sheetName val="BOQ Distribution"/>
      <sheetName val="Areas"/>
      <sheetName val="Ops"/>
      <sheetName val="Prattmodel"/>
      <sheetName val="Otismodel"/>
      <sheetName val="Flightmodel"/>
      <sheetName val="Sum of the Parts Valuation"/>
      <sheetName val="Imp Cost"/>
      <sheetName val="Architect"/>
      <sheetName val="P1 SUM"/>
      <sheetName val="2.0 Section 2 Cover"/>
      <sheetName val="Cash2"/>
      <sheetName val="Z"/>
      <sheetName val="Market_Data-Occ7"/>
      <sheetName val="Market_Data-ADR7"/>
      <sheetName val="New_Hotel_Induced_Demand7"/>
      <sheetName val="Hotel_Expansion_Induced_Demand7"/>
      <sheetName val="P088_Rev_2_0_Cash_Flow6"/>
      <sheetName val="Day_work4"/>
      <sheetName val="Market_Data-Occ9"/>
      <sheetName val="Market_Data-ADR9"/>
      <sheetName val="New_Hotel_Induced_Demand9"/>
      <sheetName val="Hotel_Expansion_Induced_Demand9"/>
      <sheetName val="P088_Rev_2_0_Cash_Flow8"/>
      <sheetName val="Day_work6"/>
      <sheetName val="Market_Data-Occ8"/>
      <sheetName val="Market_Data-ADR8"/>
      <sheetName val="New_Hotel_Induced_Demand8"/>
      <sheetName val="Hotel_Expansion_Induced_Demand8"/>
      <sheetName val="P088_Rev_2_0_Cash_Flow7"/>
      <sheetName val="Day_work5"/>
      <sheetName val="Demand &amp; Supply"/>
      <sheetName val="Sheet1"/>
      <sheetName val="Redevelopment cost "/>
      <sheetName val="Comparable developments "/>
      <sheetName val="Property Info"/>
      <sheetName val="OpHis"/>
      <sheetName val="FxVar"/>
      <sheetName val="SVF"/>
      <sheetName val="SVF2"/>
      <sheetName val="Sensitivity Matrix"/>
      <sheetName val="ancillary"/>
      <sheetName val="Cash Flow Working"/>
      <sheetName val="allowances"/>
      <sheetName val="Measur"/>
      <sheetName val="Sheet7"/>
      <sheetName val="Data Sheet"/>
      <sheetName val="SPT vs PHI"/>
      <sheetName val="COMPLEXALL"/>
      <sheetName val="입찰내역 발주처 양식"/>
      <sheetName val="BORDGC"/>
      <sheetName val="CIF COST ITEM"/>
      <sheetName val="Headings"/>
      <sheetName val="Data"/>
      <sheetName val="9011 EXPAT_MANP"/>
      <sheetName val="PE"/>
      <sheetName val="opstat"/>
      <sheetName val="costs"/>
      <sheetName val="1"/>
      <sheetName val="Lookup data"/>
      <sheetName val="Induced demand- Hitec City"/>
      <sheetName val="Teritary Competition"/>
      <sheetName val="HotelInduced"/>
      <sheetName val="Induced demand Navi Mumbai"/>
      <sheetName val="Induced Demand"/>
      <sheetName val="Induced"/>
      <sheetName val="Induced demand due to Noida"/>
      <sheetName val="Rna"/>
      <sheetName val="#REF"/>
      <sheetName val="Commercial Developments"/>
      <sheetName val="Induced Demand-Gugaon-build up"/>
      <sheetName val="Commercial development"/>
      <sheetName val="MktSeg"/>
      <sheetName val="Sum_of_the_Parts_Valuation"/>
      <sheetName val="Imp_Cost"/>
      <sheetName val="Market_Data-Occ10"/>
      <sheetName val="Market_Data-ADR10"/>
      <sheetName val="New_Hotel_Induced_Demand10"/>
      <sheetName val="Hotel_Expansion_Induced_Deman10"/>
      <sheetName val="P088_Rev_2_0_Cash_Flow9"/>
      <sheetName val="Day_work7"/>
      <sheetName val="BOQ_Distribution"/>
      <sheetName val="MASTER_RATE_ANALYSIS"/>
      <sheetName val="Rate_Analysis"/>
      <sheetName val="9011_EXPAT_MANP"/>
      <sheetName val="Market_Data-Occ11"/>
      <sheetName val="Market_Data-ADR11"/>
      <sheetName val="New_Hotel_Induced_Demand11"/>
      <sheetName val="Hotel_Expansion_Induced_Deman11"/>
      <sheetName val="P088_Rev_2_0_Cash_Flow10"/>
      <sheetName val="Day_work8"/>
      <sheetName val="BOQ_Distribution1"/>
      <sheetName val="MASTER_RATE_ANALYSIS1"/>
      <sheetName val="Rate_Analysis1"/>
      <sheetName val="Sum_of_the_Parts_Valuation1"/>
      <sheetName val="Imp_Cost1"/>
      <sheetName val="9011_EXPAT_MANP1"/>
      <sheetName val="입찰내역_발주처_양식"/>
      <sheetName val="EEV(Prilim)"/>
      <sheetName val="GDP-Inflation"/>
      <sheetName val="Facilities"/>
      <sheetName val="Required Occupancy Levels"/>
      <sheetName val="graphs"/>
      <sheetName val="Print Tables"/>
      <sheetName val="Stock Size &amp; Branding"/>
      <sheetName val="MicroMarket"/>
      <sheetName val="???? ??? ??"/>
      <sheetName val="7.0 CASHFLOW"/>
      <sheetName val="rc01"/>
      <sheetName val="INPUT"/>
      <sheetName val="Contents"/>
      <sheetName val="Input Key"/>
      <sheetName val="Sensitivity"/>
      <sheetName val="Permitted Drop Down Items"/>
      <sheetName val="CS Pipes,Fittings-Lay. &amp; Inst."/>
      <sheetName val="RA-markate"/>
      <sheetName val="SubmitCal"/>
      <sheetName val="SEX"/>
      <sheetName val="Main"/>
      <sheetName val="Kur"/>
      <sheetName val="Keşif-I"/>
      <sheetName val="HAKEDİŞ "/>
      <sheetName val="BUTCE+MANHOUR"/>
      <sheetName val="keşif özeti"/>
      <sheetName val="Katsayılar"/>
      <sheetName val="B2"/>
      <sheetName val="SHORT LIST"/>
      <sheetName val="Chiet tinh dz22"/>
      <sheetName val="Est"/>
      <sheetName val="Drop Down List"/>
      <sheetName val="REINF-WTM"/>
      <sheetName val="XREF"/>
      <sheetName val="CASHFLOWS"/>
      <sheetName val="B2-MAIN HOTEL"/>
      <sheetName val="Datas"/>
      <sheetName val="steel total"/>
      <sheetName val="BOQ"/>
      <sheetName val="E H Blinding"/>
      <sheetName val="E H Excavation"/>
      <sheetName val="Pc name"/>
      <sheetName val="C P A Blinding"/>
      <sheetName val="Raw Data"/>
      <sheetName val="NPV"/>
      <sheetName val="Est Summary"/>
      <sheetName val="Rates 2"/>
      <sheetName val="electrical"/>
      <sheetName val="GAE8'97"/>
      <sheetName val="DIV.3"/>
      <sheetName val="Labor abs-NMR"/>
      <sheetName val="Budget Analysis"/>
      <sheetName val="MOS"/>
      <sheetName val="date"/>
      <sheetName val="Positions"/>
      <sheetName val="Database"/>
      <sheetName val="Payment"/>
      <sheetName val="TB09"/>
      <sheetName val="PB"/>
      <sheetName val="Project Claims Report"/>
      <sheetName val="Contract Particulars"/>
      <sheetName val="Update &amp; Print"/>
      <sheetName val="Cover"/>
      <sheetName val="Other Hotels"/>
      <sheetName val="Other"/>
      <sheetName val="Rating 12 Point Index"/>
      <sheetName val="Madinah FA"/>
      <sheetName val="KPIs - Market 2"/>
      <sheetName val="Summary"/>
      <sheetName val="SCH- % WT."/>
      <sheetName val="P1_SUM"/>
      <sheetName val="2_0_Section_2_Cover"/>
      <sheetName val="Demand_&amp;_Supply"/>
      <sheetName val="Redevelopment_cost_"/>
      <sheetName val="Comparable_developments_"/>
      <sheetName val="Property_Info"/>
      <sheetName val="Sensitivity_Matrix"/>
      <sheetName val="Cash_Flow_Working"/>
      <sheetName val="CIF_COST_ITEM"/>
      <sheetName val="Data_Sheet"/>
      <sheetName val="SPT_vs_PHI"/>
      <sheetName val="Lookup_data"/>
      <sheetName val="HAKEDİŞ_"/>
      <sheetName val="keşif_özeti"/>
      <sheetName val="1. Summary Sheet (R01_OCT.2019)"/>
      <sheetName val="Listen"/>
      <sheetName val="New Rates"/>
      <sheetName val="Basis"/>
      <sheetName val="Z- GENERAL PRICE SUMMARY"/>
      <sheetName val="WITHOUT C&amp;I PROFIT (3)"/>
      <sheetName val="Option"/>
      <sheetName val="Market_Data-Occ12"/>
      <sheetName val="Market_Data-ADR12"/>
      <sheetName val="New_Hotel_Induced_Demand12"/>
      <sheetName val="Hotel_Expansion_Induced_Deman12"/>
      <sheetName val="P088_Rev_2_0_Cash_Flow11"/>
      <sheetName val="Day_work9"/>
      <sheetName val="BOQ_Distribution2"/>
      <sheetName val="MASTER_RATE_ANALYSIS2"/>
      <sheetName val="Rate_Analysis2"/>
      <sheetName val="Sum_of_the_Parts_Valuation2"/>
      <sheetName val="Imp_Cost2"/>
      <sheetName val="9011_EXPAT_MANP2"/>
      <sheetName val="입찰내역_발주처_양식1"/>
      <sheetName val="Induced_demand-_Hitec_City"/>
      <sheetName val="Teritary_Competition"/>
      <sheetName val="Induced_demand_Navi_Mumbai"/>
      <sheetName val="Induced_Demand"/>
      <sheetName val="Induced_demand_due_to_Noida"/>
      <sheetName val="Commercial_Developments"/>
      <sheetName val="Induced_Demand-Gugaon-build_up"/>
      <sheetName val="Commercial_development"/>
      <sheetName val="Permitted_Drop_Down_Items"/>
      <sheetName val="CS_Pipes,Fittings-Lay__&amp;_Inst_"/>
      <sheetName val="Overall"/>
      <sheetName val="Market_Data-Occ13"/>
      <sheetName val="Market_Data-ADR13"/>
      <sheetName val="New_Hotel_Induced_Demand13"/>
      <sheetName val="Hotel_Expansion_Induced_Deman13"/>
      <sheetName val="P088_Rev_2_0_Cash_Flow12"/>
      <sheetName val="Day_work10"/>
      <sheetName val="Sum_of_the_Parts_Valuation3"/>
      <sheetName val="Imp_Cost3"/>
      <sheetName val="MASTER_RATE_ANALYSIS3"/>
      <sheetName val="Rate_Analysis3"/>
      <sheetName val="BOQ_Distribution3"/>
      <sheetName val="입찰내역_발주처_양식2"/>
      <sheetName val="9011_EXPAT_MANP3"/>
      <sheetName val="P1_SUM1"/>
      <sheetName val="Induced_demand-_Hitec_City1"/>
      <sheetName val="Teritary_Competition1"/>
      <sheetName val="Induced_demand_Navi_Mumbai1"/>
      <sheetName val="Induced_Demand1"/>
      <sheetName val="Induced_demand_due_to_Noida1"/>
      <sheetName val="Commercial_Developments1"/>
      <sheetName val="Induced_Demand-Gugaon-build_up1"/>
      <sheetName val="Commercial_development1"/>
      <sheetName val="SPT_vs_PHI1"/>
      <sheetName val="Drop_Down_List"/>
      <sheetName val="E_H_Blinding"/>
      <sheetName val="E_H_Excavation"/>
      <sheetName val="Pc_name"/>
      <sheetName val="New_Rates"/>
      <sheetName val="Raw_Data"/>
      <sheetName val="SHORT_LIST"/>
      <sheetName val="Chiet_tinh_dz22"/>
      <sheetName val="B2-MAIN_HOTEL"/>
      <sheetName val="steel_total"/>
      <sheetName val="CFTable2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380KV GIS"/>
      <sheetName val="Labor_abs-NMR"/>
      <sheetName val="380KV_GIS"/>
      <sheetName val="Salary Details"/>
      <sheetName val="FORM5"/>
      <sheetName val="vendor"/>
      <sheetName val="1.0 Section 1 Cover"/>
      <sheetName val="Key Info"/>
      <sheetName val="A"/>
      <sheetName val="KeyInformation"/>
      <sheetName val="DIV_3"/>
      <sheetName val="2_0_Section_2_Cover1"/>
      <sheetName val="Data_Sheet1"/>
      <sheetName val="E_H_Blinding1"/>
      <sheetName val="E_H_Excavation1"/>
      <sheetName val="Pc_name1"/>
      <sheetName val="DIV_31"/>
      <sheetName val="Permitted_Drop_Down_Items1"/>
      <sheetName val="CS_Pipes,Fittings-Lay__&amp;_Inst_1"/>
      <sheetName val="HAKEDİŞ_1"/>
      <sheetName val="keşif_özeti1"/>
      <sheetName val="SHORT_LIST1"/>
      <sheetName val="Chiet_tinh_dz221"/>
      <sheetName val="B2-MAIN_HOTEL1"/>
      <sheetName val="Raw_Data1"/>
      <sheetName val="Project_Claims_Report"/>
      <sheetName val="Contract_Particulars"/>
      <sheetName val="Update_&amp;_Print"/>
      <sheetName val="Print_Tables"/>
      <sheetName val="Stock_Size_&amp;_Branding"/>
      <sheetName val="Other_Hotels"/>
      <sheetName val="Rating_12_Point_Index"/>
      <sheetName val="Required_Occupancy_Levels"/>
      <sheetName val="Madinah_FA"/>
      <sheetName val="KPIs_-_Market_2"/>
      <sheetName val="SCH-_%_WT_"/>
      <sheetName val="T&amp;M"/>
      <sheetName val="ARC308-1"/>
      <sheetName val="Part-A"/>
      <sheetName val="Market_Data-Occ14"/>
      <sheetName val="Market_Data-ADR14"/>
      <sheetName val="New_Hotel_Induced_Demand14"/>
      <sheetName val="Hotel_Expansion_Induced_Deman14"/>
      <sheetName val="P088_Rev_2_0_Cash_Flow13"/>
      <sheetName val="Day_work11"/>
      <sheetName val="Sum_of_the_Parts_Valuation4"/>
      <sheetName val="Imp_Cost4"/>
      <sheetName val="MASTER_RATE_ANALYSIS4"/>
      <sheetName val="Rate_Analysis4"/>
      <sheetName val="BOQ_Distribution4"/>
      <sheetName val="입찰내역_발주처_양식3"/>
      <sheetName val="9011_EXPAT_MANP4"/>
      <sheetName val="P1_SUM2"/>
      <sheetName val="Induced_demand-_Hitec_City2"/>
      <sheetName val="Teritary_Competition2"/>
      <sheetName val="Induced_demand_Navi_Mumbai2"/>
      <sheetName val="Induced_Demand2"/>
      <sheetName val="Induced_demand_due_to_Noida2"/>
      <sheetName val="Commercial_Developments2"/>
      <sheetName val="Induced_Demand-Gugaon-build_up2"/>
      <sheetName val="Commercial_development2"/>
      <sheetName val="SPT_vs_PHI2"/>
      <sheetName val="Drop_Down_List1"/>
      <sheetName val="New_Rates1"/>
      <sheetName val="steel_total1"/>
      <sheetName val="Demand_&amp;_Supply1"/>
      <sheetName val="Redevelopment_cost_1"/>
      <sheetName val="Comparable_developments_1"/>
      <sheetName val="Property_Info1"/>
      <sheetName val="Sensitivity_Matrix1"/>
      <sheetName val="Cash_Flow_Working1"/>
      <sheetName val="CIF_COST_ITEM1"/>
      <sheetName val="Lookup_data1"/>
      <sheetName val="Z-_GENERAL_PRICE_SUMMARY"/>
      <sheetName val="WITHOUT_C&amp;I_PROFIT_(3)"/>
      <sheetName val="Market_Data-Occ15"/>
      <sheetName val="Market_Data-ADR15"/>
      <sheetName val="New_Hotel_Induced_Demand15"/>
      <sheetName val="Hotel_Expansion_Induced_Deman15"/>
      <sheetName val="P088_Rev_2_0_Cash_Flow14"/>
      <sheetName val="Day_work12"/>
      <sheetName val="Sum_of_the_Parts_Valuation5"/>
      <sheetName val="Imp_Cost5"/>
      <sheetName val="MASTER_RATE_ANALYSIS5"/>
      <sheetName val="Rate_Analysis5"/>
      <sheetName val="BOQ_Distribution5"/>
      <sheetName val="입찰내역_발주처_양식4"/>
      <sheetName val="9011_EXPAT_MANP5"/>
      <sheetName val="P1_SUM3"/>
      <sheetName val="Induced_demand-_Hitec_City3"/>
      <sheetName val="Teritary_Competition3"/>
      <sheetName val="Induced_demand_Navi_Mumbai3"/>
      <sheetName val="Induced_Demand3"/>
      <sheetName val="Induced_demand_due_to_Noida3"/>
      <sheetName val="Commercial_Developments3"/>
      <sheetName val="Induced_Demand-Gugaon-build_up3"/>
      <sheetName val="Commercial_development3"/>
      <sheetName val="SPT_vs_PHI3"/>
      <sheetName val="Permitted_Drop_Down_Items2"/>
      <sheetName val="Data_Sheet2"/>
      <sheetName val="Drop_Down_List2"/>
      <sheetName val="E_H_Blinding2"/>
      <sheetName val="E_H_Excavation2"/>
      <sheetName val="Pc_name2"/>
      <sheetName val="New_Rates2"/>
      <sheetName val="Raw_Data2"/>
      <sheetName val="HAKEDİŞ_2"/>
      <sheetName val="keşif_özeti2"/>
      <sheetName val="SHORT_LIST2"/>
      <sheetName val="2_0_Section_2_Cover2"/>
      <sheetName val="Chiet_tinh_dz222"/>
      <sheetName val="B2-MAIN_HOTEL2"/>
      <sheetName val="CS_Pipes,Fittings-Lay__&amp;_Inst_2"/>
      <sheetName val="steel_total2"/>
      <sheetName val="Demand_&amp;_Supply2"/>
      <sheetName val="Redevelopment_cost_2"/>
      <sheetName val="Comparable_developments_2"/>
      <sheetName val="Property_Info2"/>
      <sheetName val="Sensitivity_Matrix2"/>
      <sheetName val="Cash_Flow_Working2"/>
      <sheetName val="CIF_COST_ITEM2"/>
      <sheetName val="Lookup_data2"/>
      <sheetName val="Z-_GENERAL_PRICE_SUMMARY1"/>
      <sheetName val="WITHOUT_C&amp;I_PROFIT_(3)1"/>
      <sheetName val="cover page"/>
      <sheetName val="Equip"/>
      <sheetName val="Market_Data-Occ16"/>
      <sheetName val="Market_Data-ADR16"/>
      <sheetName val="New_Hotel_Induced_Demand16"/>
      <sheetName val="Hotel_Expansion_Induced_Deman16"/>
      <sheetName val="P088_Rev_2_0_Cash_Flow15"/>
      <sheetName val="Sum_of_the_Parts_Valuation6"/>
      <sheetName val="Imp_Cost6"/>
      <sheetName val="Day_work13"/>
      <sheetName val="MASTER_RATE_ANALYSIS6"/>
      <sheetName val="Rate_Analysis6"/>
      <sheetName val="BOQ_Distribution6"/>
      <sheetName val="입찰내역_발주처_양식5"/>
      <sheetName val="9011_EXPAT_MANP6"/>
      <sheetName val="P1_SUM4"/>
      <sheetName val="Induced_demand-_Hitec_City4"/>
      <sheetName val="Teritary_Competition4"/>
      <sheetName val="Induced_demand_Navi_Mumbai4"/>
      <sheetName val="Induced_Demand4"/>
      <sheetName val="Induced_demand_due_to_Noida4"/>
      <sheetName val="Commercial_Developments4"/>
      <sheetName val="Induced_Demand-Gugaon-build_up4"/>
      <sheetName val="Commercial_development4"/>
      <sheetName val="Demand_&amp;_Supply3"/>
      <sheetName val="Redevelopment_cost_3"/>
      <sheetName val="Comparable_developments_3"/>
      <sheetName val="Property_Info3"/>
      <sheetName val="Sensitivity_Matrix3"/>
      <sheetName val="2_0_Section_2_Cover3"/>
      <sheetName val="Data_Sheet3"/>
      <sheetName val="SPT_vs_PHI4"/>
      <sheetName val="Cash_Flow_Working3"/>
      <sheetName val="CIF_COST_ITEM3"/>
      <sheetName val="Lookup_data3"/>
      <sheetName val="E_H_Blinding3"/>
      <sheetName val="E_H_Excavation3"/>
      <sheetName val="Pc_name3"/>
      <sheetName val="DIV_32"/>
      <sheetName val="Permitted_Drop_Down_Items3"/>
      <sheetName val="CS_Pipes,Fittings-Lay__&amp;_Inst_3"/>
      <sheetName val="HAKEDİŞ_3"/>
      <sheetName val="keşif_özeti3"/>
      <sheetName val="SHORT_LIST3"/>
      <sheetName val="Chiet_tinh_dz223"/>
      <sheetName val="B2-MAIN_HOTEL3"/>
      <sheetName val="Raw_Data3"/>
      <sheetName val="380KV_GIS1"/>
      <sheetName val="Project_Claims_Report1"/>
      <sheetName val="Contract_Particulars1"/>
      <sheetName val="Update_&amp;_Print1"/>
      <sheetName val="Drop_Down_List3"/>
      <sheetName val="steel_total3"/>
      <sheetName val="Print_Tables1"/>
      <sheetName val="Stock_Size_&amp;_Branding1"/>
      <sheetName val="Other_Hotels1"/>
      <sheetName val="Rating_12_Point_Index1"/>
      <sheetName val="Required_Occupancy_Levels1"/>
      <sheetName val="Madinah_FA1"/>
      <sheetName val="KPIs_-_Market_21"/>
      <sheetName val="SCH-_%_WT_1"/>
      <sheetName val="New_Rates3"/>
      <sheetName val="Budget_Analysis"/>
      <sheetName val="Z-_GENERAL_PRICE_SUMMARY2"/>
      <sheetName val="WITHOUT_C&amp;I_PROFIT_(3)2"/>
      <sheetName val="C_P_A_Blinding"/>
      <sheetName val="Est_Summary"/>
      <sheetName val="Rates_2"/>
      <sheetName val="cover_page"/>
      <sheetName val="Notes"/>
      <sheetName val="Labor_abs-NMR1"/>
      <sheetName val="Tables"/>
      <sheetName val="bkg"/>
      <sheetName val="cbrd460"/>
      <sheetName val="bcl"/>
      <sheetName val="Actual"/>
      <sheetName val="HWDG"/>
      <sheetName val="AOR"/>
    </sheetNames>
    <sheetDataSet>
      <sheetData sheetId="0">
        <row r="20">
          <cell r="C20">
            <v>8</v>
          </cell>
        </row>
      </sheetData>
      <sheetData sheetId="1">
        <row r="5">
          <cell r="C5" t="str">
            <v>Rosewood</v>
          </cell>
        </row>
      </sheetData>
      <sheetData sheetId="2"/>
      <sheetData sheetId="3"/>
      <sheetData sheetId="4">
        <row r="21">
          <cell r="E21" t="str">
            <v>Group Leisure</v>
          </cell>
        </row>
      </sheetData>
      <sheetData sheetId="5">
        <row r="21">
          <cell r="E21" t="str">
            <v>Group Leisure</v>
          </cell>
        </row>
      </sheetData>
      <sheetData sheetId="6">
        <row r="21">
          <cell r="E21" t="str">
            <v>Group Leisure</v>
          </cell>
        </row>
      </sheetData>
      <sheetData sheetId="7"/>
      <sheetData sheetId="8"/>
      <sheetData sheetId="9">
        <row r="24">
          <cell r="F24">
            <v>1</v>
          </cell>
        </row>
      </sheetData>
      <sheetData sheetId="10" refreshError="1"/>
      <sheetData sheetId="11" refreshError="1"/>
      <sheetData sheetId="12" refreshError="1"/>
      <sheetData sheetId="13">
        <row r="21">
          <cell r="E21" t="str">
            <v>Group Leisure</v>
          </cell>
        </row>
      </sheetData>
      <sheetData sheetId="14">
        <row r="5">
          <cell r="C5" t="str">
            <v>Rosewood</v>
          </cell>
        </row>
      </sheetData>
      <sheetData sheetId="15">
        <row r="21">
          <cell r="E21" t="str">
            <v>Group Leisure</v>
          </cell>
        </row>
      </sheetData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>
        <row r="21">
          <cell r="E21" t="str">
            <v>Group Leisure</v>
          </cell>
        </row>
      </sheetData>
      <sheetData sheetId="133">
        <row r="21">
          <cell r="E21" t="str">
            <v>Group Leisure</v>
          </cell>
        </row>
      </sheetData>
      <sheetData sheetId="134">
        <row r="21">
          <cell r="E21" t="str">
            <v>Group Leisure</v>
          </cell>
        </row>
      </sheetData>
      <sheetData sheetId="135">
        <row r="21">
          <cell r="E21" t="str">
            <v>Group Leisure</v>
          </cell>
        </row>
      </sheetData>
      <sheetData sheetId="136">
        <row r="21">
          <cell r="E21" t="str">
            <v>Group Leisure</v>
          </cell>
        </row>
      </sheetData>
      <sheetData sheetId="137">
        <row r="21">
          <cell r="E21" t="str">
            <v>Group Leisure</v>
          </cell>
        </row>
      </sheetData>
      <sheetData sheetId="138">
        <row r="21">
          <cell r="E21" t="str">
            <v>Group Leisure</v>
          </cell>
        </row>
      </sheetData>
      <sheetData sheetId="139">
        <row r="21">
          <cell r="E21" t="str">
            <v>Group Leisure</v>
          </cell>
        </row>
      </sheetData>
      <sheetData sheetId="140">
        <row r="21">
          <cell r="E21" t="str">
            <v>Group Leisure</v>
          </cell>
        </row>
      </sheetData>
      <sheetData sheetId="141">
        <row r="21">
          <cell r="E21" t="str">
            <v>Group Leisure</v>
          </cell>
        </row>
      </sheetData>
      <sheetData sheetId="142">
        <row r="21">
          <cell r="E21" t="str">
            <v>Group Leisure</v>
          </cell>
        </row>
      </sheetData>
      <sheetData sheetId="143">
        <row r="21">
          <cell r="E21" t="str">
            <v>Group Leisure</v>
          </cell>
        </row>
      </sheetData>
      <sheetData sheetId="144">
        <row r="21">
          <cell r="E21" t="str">
            <v>Group Leisure</v>
          </cell>
        </row>
      </sheetData>
      <sheetData sheetId="145">
        <row r="21">
          <cell r="E21" t="str">
            <v>Group Leisure</v>
          </cell>
        </row>
      </sheetData>
      <sheetData sheetId="146">
        <row r="21">
          <cell r="E21" t="str">
            <v>Group Leisure</v>
          </cell>
        </row>
      </sheetData>
      <sheetData sheetId="147">
        <row r="21">
          <cell r="E21" t="str">
            <v>Group Leisure</v>
          </cell>
        </row>
      </sheetData>
      <sheetData sheetId="148">
        <row r="21">
          <cell r="E21" t="str">
            <v>Group Leisure</v>
          </cell>
        </row>
      </sheetData>
      <sheetData sheetId="149">
        <row r="21">
          <cell r="E21" t="str">
            <v>Group Leisure</v>
          </cell>
        </row>
      </sheetData>
      <sheetData sheetId="150">
        <row r="21">
          <cell r="E21" t="str">
            <v>Group Leisure</v>
          </cell>
        </row>
      </sheetData>
      <sheetData sheetId="151">
        <row r="21">
          <cell r="E21" t="str">
            <v>Group Leisure</v>
          </cell>
        </row>
      </sheetData>
      <sheetData sheetId="152">
        <row r="21">
          <cell r="E21" t="str">
            <v>Group Leisure</v>
          </cell>
        </row>
      </sheetData>
      <sheetData sheetId="153">
        <row r="21">
          <cell r="E21" t="str">
            <v>Group Leisure</v>
          </cell>
        </row>
      </sheetData>
      <sheetData sheetId="154">
        <row r="21">
          <cell r="E21" t="str">
            <v>Group Leisure</v>
          </cell>
        </row>
      </sheetData>
      <sheetData sheetId="155">
        <row r="21">
          <cell r="E21" t="str">
            <v>Group Leisure</v>
          </cell>
        </row>
      </sheetData>
      <sheetData sheetId="156">
        <row r="21">
          <cell r="E21" t="str">
            <v>Group Leisure</v>
          </cell>
        </row>
      </sheetData>
      <sheetData sheetId="157" refreshError="1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>
        <row r="21">
          <cell r="E21" t="str">
            <v>Group Leisure</v>
          </cell>
        </row>
      </sheetData>
      <sheetData sheetId="249">
        <row r="21">
          <cell r="E21" t="str">
            <v>Group Leisure</v>
          </cell>
        </row>
      </sheetData>
      <sheetData sheetId="250">
        <row r="21">
          <cell r="E21" t="str">
            <v>Group Leisure</v>
          </cell>
        </row>
      </sheetData>
      <sheetData sheetId="251">
        <row r="21">
          <cell r="E21" t="str">
            <v>Group Leisure</v>
          </cell>
        </row>
      </sheetData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>
        <row r="21">
          <cell r="E21" t="str">
            <v>Group Leisure</v>
          </cell>
        </row>
      </sheetData>
      <sheetData sheetId="273">
        <row r="21">
          <cell r="E21" t="str">
            <v>Group Leisure</v>
          </cell>
        </row>
      </sheetData>
      <sheetData sheetId="274">
        <row r="21">
          <cell r="E21" t="str">
            <v>Group Leisure</v>
          </cell>
        </row>
      </sheetData>
      <sheetData sheetId="275">
        <row r="21">
          <cell r="E21" t="str">
            <v>Group Leisure</v>
          </cell>
        </row>
      </sheetData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>
        <row r="21">
          <cell r="E21" t="str">
            <v>Group Leisure</v>
          </cell>
        </row>
      </sheetData>
      <sheetData sheetId="308">
        <row r="21">
          <cell r="E21" t="str">
            <v>Group Leisure</v>
          </cell>
        </row>
      </sheetData>
      <sheetData sheetId="309">
        <row r="21">
          <cell r="E21" t="str">
            <v>Group Leisure</v>
          </cell>
        </row>
      </sheetData>
      <sheetData sheetId="310">
        <row r="21">
          <cell r="E21" t="str">
            <v>Group Leisure</v>
          </cell>
        </row>
      </sheetData>
      <sheetData sheetId="311">
        <row r="21">
          <cell r="E21" t="str">
            <v>Group Leisure</v>
          </cell>
        </row>
      </sheetData>
      <sheetData sheetId="312">
        <row r="21">
          <cell r="E21" t="str">
            <v>Group Leisure</v>
          </cell>
        </row>
      </sheetData>
      <sheetData sheetId="313">
        <row r="21">
          <cell r="E21" t="str">
            <v>Group Leisure</v>
          </cell>
        </row>
      </sheetData>
      <sheetData sheetId="314">
        <row r="21">
          <cell r="E21" t="str">
            <v>Group Leisure</v>
          </cell>
        </row>
      </sheetData>
      <sheetData sheetId="315" refreshError="1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>
        <row r="21">
          <cell r="E21" t="str">
            <v>Group Leisure</v>
          </cell>
        </row>
      </sheetData>
      <sheetData sheetId="355">
        <row r="21">
          <cell r="E21" t="str">
            <v>Group Leisure</v>
          </cell>
        </row>
      </sheetData>
      <sheetData sheetId="356">
        <row r="21">
          <cell r="E21" t="str">
            <v>Group Leisure</v>
          </cell>
        </row>
      </sheetData>
      <sheetData sheetId="357">
        <row r="21">
          <cell r="E21" t="str">
            <v>Group Leisure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>
        <row r="21">
          <cell r="E21" t="str">
            <v>Group Leisure</v>
          </cell>
        </row>
      </sheetData>
      <sheetData sheetId="391">
        <row r="21">
          <cell r="E21" t="str">
            <v>Group Leisure</v>
          </cell>
        </row>
      </sheetData>
      <sheetData sheetId="392">
        <row r="21">
          <cell r="E21" t="str">
            <v>Group Leisure</v>
          </cell>
        </row>
      </sheetData>
      <sheetData sheetId="393">
        <row r="21">
          <cell r="E21" t="str">
            <v>Group Leisure</v>
          </cell>
        </row>
      </sheetData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>
        <row r="21">
          <cell r="E21" t="str">
            <v>Group Leisure</v>
          </cell>
        </row>
      </sheetData>
      <sheetData sheetId="442">
        <row r="21">
          <cell r="E21" t="str">
            <v>Group Leisure</v>
          </cell>
        </row>
      </sheetData>
      <sheetData sheetId="443">
        <row r="21">
          <cell r="E21" t="str">
            <v>Group Leisure</v>
          </cell>
        </row>
      </sheetData>
      <sheetData sheetId="444">
        <row r="21">
          <cell r="E21" t="str">
            <v>Group Leisure</v>
          </cell>
        </row>
      </sheetData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 refreshError="1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s"/>
      <sheetName val="CapEx"/>
      <sheetName val="consolExecsum"/>
      <sheetName val="WDCExecsum"/>
      <sheetName val="SDIPGExecsum"/>
      <sheetName val="EPExecsum"/>
      <sheetName val="KMExecsum"/>
      <sheetName val="DJExecsum"/>
      <sheetName val="WashExecsum"/>
      <sheetName val="SVExecsum"/>
      <sheetName val="spExecsum"/>
      <sheetName val="BS"/>
      <sheetName val="equity"/>
      <sheetName val="IS"/>
      <sheetName val="cashflow"/>
      <sheetName val="Budget"/>
      <sheetName val="ARAging"/>
      <sheetName val="APAging"/>
      <sheetName val="MonthlyIS"/>
      <sheetName val="WDC"/>
      <sheetName val="EP"/>
      <sheetName val="KM"/>
      <sheetName val="SDIPG"/>
      <sheetName val="DJ"/>
      <sheetName val="Wash"/>
      <sheetName val="SV"/>
      <sheetName val="SP"/>
      <sheetName val="Gale"/>
      <sheetName val="WIP"/>
      <sheetName val="WM"/>
      <sheetName val="WC"/>
      <sheetName val="WCP&amp;L"/>
      <sheetName val="PMF"/>
      <sheetName val="Pursuit"/>
      <sheetName val="Other"/>
      <sheetName val="IRR"/>
      <sheetName val="contribvalu"/>
      <sheetName val="WDCBud"/>
      <sheetName val="DJBud"/>
      <sheetName val="EPBud"/>
      <sheetName val="KMBud"/>
      <sheetName val="SVBud"/>
      <sheetName val="SDIPGBud"/>
      <sheetName val="Washbud"/>
      <sheetName val="SPBud"/>
      <sheetName val="OLDSV"/>
      <sheetName val="OLDWDC"/>
      <sheetName val="OLDEP"/>
      <sheetName val="OLDKM"/>
      <sheetName val="OLDDJ"/>
      <sheetName val="OLDWAS"/>
      <sheetName val="galeexecsum"/>
      <sheetName val="IRR2"/>
      <sheetName val="SDIPGDSCR"/>
      <sheetName val="Demand"/>
      <sheetName val="O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GDP-Inflation"/>
      <sheetName val="Facilities"/>
      <sheetName val="Required Occupancy Levels"/>
      <sheetName val="Demand &amp; Supply"/>
      <sheetName val="Calculation"/>
      <sheetName val="Ref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Print Tables"/>
      <sheetName val="Stock Size &amp; Branding"/>
      <sheetName val="MicroMarket"/>
      <sheetName val="mapping"/>
      <sheetName val="FitOutConfCentre"/>
      <sheetName val="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Sheet1"/>
      <sheetName val="Calculation"/>
      <sheetName val="Ref"/>
    </sheetNames>
    <sheetDataSet>
      <sheetData sheetId="0" refreshError="1"/>
      <sheetData sheetId="1" refreshError="1"/>
      <sheetData sheetId="2" refreshError="1">
        <row r="33">
          <cell r="G33">
            <v>2005</v>
          </cell>
          <cell r="H33">
            <v>2006</v>
          </cell>
          <cell r="I33">
            <v>2007</v>
          </cell>
          <cell r="J33">
            <v>2008</v>
          </cell>
          <cell r="K33">
            <v>2009</v>
          </cell>
          <cell r="L33">
            <v>2010</v>
          </cell>
        </row>
        <row r="34">
          <cell r="G34">
            <v>0.05</v>
          </cell>
          <cell r="H34">
            <v>0.05</v>
          </cell>
          <cell r="I34">
            <v>0.05</v>
          </cell>
          <cell r="J34">
            <v>0.05</v>
          </cell>
          <cell r="K34">
            <v>0.05</v>
          </cell>
          <cell r="L34">
            <v>3.5000000000000003E-2</v>
          </cell>
        </row>
        <row r="35">
          <cell r="G35">
            <v>7.4999999999999997E-2</v>
          </cell>
          <cell r="H35">
            <v>0.1</v>
          </cell>
          <cell r="I35">
            <v>0.05</v>
          </cell>
          <cell r="J35">
            <v>0.05</v>
          </cell>
          <cell r="K35">
            <v>0.05</v>
          </cell>
          <cell r="L35">
            <v>3.5000000000000003E-2</v>
          </cell>
        </row>
        <row r="36">
          <cell r="G36">
            <v>0.05</v>
          </cell>
          <cell r="H36">
            <v>0.05</v>
          </cell>
          <cell r="I36">
            <v>0.05</v>
          </cell>
          <cell r="J36">
            <v>0.05</v>
          </cell>
          <cell r="K36">
            <v>0.05</v>
          </cell>
          <cell r="L36">
            <v>3.5000000000000003E-2</v>
          </cell>
        </row>
        <row r="37">
          <cell r="G37">
            <v>0.05</v>
          </cell>
          <cell r="H37">
            <v>0.05</v>
          </cell>
          <cell r="I37">
            <v>0.05</v>
          </cell>
          <cell r="J37">
            <v>0.05</v>
          </cell>
          <cell r="K37">
            <v>7.4999999999999997E-2</v>
          </cell>
          <cell r="L37">
            <v>3.5000000000000003E-2</v>
          </cell>
        </row>
      </sheetData>
      <sheetData sheetId="3" refreshError="1"/>
      <sheetData sheetId="4" refreshError="1"/>
      <sheetData sheetId="5" refreshError="1">
        <row r="30">
          <cell r="F30">
            <v>0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8">
          <cell r="G38" t="str">
            <v xml:space="preserve">— </v>
          </cell>
          <cell r="H38" t="str">
            <v xml:space="preserve">— </v>
          </cell>
          <cell r="I38" t="str">
            <v xml:space="preserve">— </v>
          </cell>
          <cell r="J38" t="str">
            <v xml:space="preserve">— </v>
          </cell>
          <cell r="K38" t="str">
            <v xml:space="preserve">— </v>
          </cell>
          <cell r="L38" t="str">
            <v xml:space="preserve">— </v>
          </cell>
          <cell r="M38" t="str">
            <v xml:space="preserve">— </v>
          </cell>
          <cell r="N38" t="str">
            <v xml:space="preserve">— </v>
          </cell>
          <cell r="O38" t="str">
            <v xml:space="preserve">— </v>
          </cell>
          <cell r="P38" t="str">
            <v xml:space="preserve">— </v>
          </cell>
        </row>
        <row r="94">
          <cell r="F94">
            <v>2004</v>
          </cell>
          <cell r="G94">
            <v>2005</v>
          </cell>
          <cell r="H94">
            <v>2006</v>
          </cell>
          <cell r="I94">
            <v>2007</v>
          </cell>
          <cell r="J94">
            <v>2008</v>
          </cell>
          <cell r="K94">
            <v>2009</v>
          </cell>
          <cell r="L94">
            <v>2010</v>
          </cell>
          <cell r="M94">
            <v>2011</v>
          </cell>
          <cell r="N94">
            <v>2012</v>
          </cell>
          <cell r="O94">
            <v>2013</v>
          </cell>
          <cell r="P94">
            <v>2014</v>
          </cell>
        </row>
        <row r="95">
          <cell r="F95">
            <v>0.61280431005870695</v>
          </cell>
          <cell r="G95">
            <v>0.61280431005870695</v>
          </cell>
          <cell r="H95">
            <v>0.61280431005870695</v>
          </cell>
          <cell r="I95">
            <v>0.61280431005870695</v>
          </cell>
          <cell r="J95">
            <v>0.61280431005870695</v>
          </cell>
          <cell r="K95">
            <v>0.61280431005870695</v>
          </cell>
          <cell r="L95">
            <v>0.61280431005870695</v>
          </cell>
          <cell r="M95">
            <v>0.61280431005870695</v>
          </cell>
          <cell r="N95">
            <v>0.61280431005870695</v>
          </cell>
          <cell r="O95">
            <v>0.61280431005870695</v>
          </cell>
          <cell r="P95">
            <v>0.61280431005870695</v>
          </cell>
        </row>
        <row r="96">
          <cell r="F96" t="str">
            <v xml:space="preserve">— </v>
          </cell>
          <cell r="G96" t="str">
            <v xml:space="preserve">— </v>
          </cell>
          <cell r="H96" t="str">
            <v xml:space="preserve">— </v>
          </cell>
          <cell r="I96" t="str">
            <v xml:space="preserve">— </v>
          </cell>
          <cell r="J96" t="str">
            <v xml:space="preserve">— </v>
          </cell>
          <cell r="K96" t="str">
            <v xml:space="preserve">— </v>
          </cell>
          <cell r="L96" t="str">
            <v xml:space="preserve">— </v>
          </cell>
          <cell r="M96" t="str">
            <v xml:space="preserve">— </v>
          </cell>
          <cell r="N96" t="str">
            <v xml:space="preserve">— </v>
          </cell>
          <cell r="O96" t="str">
            <v xml:space="preserve">— </v>
          </cell>
          <cell r="P96" t="str">
            <v xml:space="preserve">— </v>
          </cell>
        </row>
        <row r="97">
          <cell r="F97" t="str">
            <v xml:space="preserve">— </v>
          </cell>
          <cell r="G97" t="str">
            <v xml:space="preserve">— </v>
          </cell>
          <cell r="H97" t="str">
            <v xml:space="preserve">— </v>
          </cell>
          <cell r="I97" t="str">
            <v xml:space="preserve">— </v>
          </cell>
          <cell r="J97" t="str">
            <v xml:space="preserve">— </v>
          </cell>
          <cell r="K97" t="str">
            <v xml:space="preserve">— </v>
          </cell>
          <cell r="L97" t="str">
            <v xml:space="preserve">— </v>
          </cell>
          <cell r="M97" t="str">
            <v xml:space="preserve">— </v>
          </cell>
          <cell r="N97" t="str">
            <v xml:space="preserve">— </v>
          </cell>
          <cell r="O97" t="str">
            <v xml:space="preserve">— </v>
          </cell>
          <cell r="P97" t="str">
            <v xml:space="preserve">— </v>
          </cell>
        </row>
        <row r="98">
          <cell r="F98" t="str">
            <v xml:space="preserve">— </v>
          </cell>
          <cell r="G98" t="str">
            <v xml:space="preserve">— </v>
          </cell>
          <cell r="H98" t="str">
            <v xml:space="preserve">— </v>
          </cell>
          <cell r="I98" t="str">
            <v xml:space="preserve">— </v>
          </cell>
          <cell r="J98" t="str">
            <v xml:space="preserve">— </v>
          </cell>
          <cell r="K98" t="str">
            <v xml:space="preserve">— </v>
          </cell>
          <cell r="L98" t="str">
            <v xml:space="preserve">— </v>
          </cell>
          <cell r="M98" t="str">
            <v xml:space="preserve">— </v>
          </cell>
          <cell r="N98" t="str">
            <v xml:space="preserve">— </v>
          </cell>
          <cell r="O98" t="str">
            <v xml:space="preserve">— </v>
          </cell>
          <cell r="P98" t="str">
            <v xml:space="preserve">— </v>
          </cell>
        </row>
        <row r="99">
          <cell r="F99" t="str">
            <v xml:space="preserve">— </v>
          </cell>
          <cell r="G99" t="str">
            <v xml:space="preserve">— </v>
          </cell>
          <cell r="H99" t="str">
            <v xml:space="preserve">— </v>
          </cell>
          <cell r="I99" t="str">
            <v xml:space="preserve">— </v>
          </cell>
          <cell r="J99" t="str">
            <v xml:space="preserve">— </v>
          </cell>
          <cell r="K99" t="str">
            <v xml:space="preserve">— </v>
          </cell>
          <cell r="L99" t="str">
            <v xml:space="preserve">— </v>
          </cell>
          <cell r="M99" t="str">
            <v xml:space="preserve">— </v>
          </cell>
          <cell r="N99" t="str">
            <v xml:space="preserve">— </v>
          </cell>
          <cell r="O99" t="str">
            <v xml:space="preserve">— </v>
          </cell>
          <cell r="P99" t="str">
            <v xml:space="preserve">— </v>
          </cell>
        </row>
        <row r="100">
          <cell r="F100" t="str">
            <v xml:space="preserve">— </v>
          </cell>
          <cell r="G100" t="str">
            <v xml:space="preserve">— </v>
          </cell>
          <cell r="H100" t="str">
            <v xml:space="preserve">— </v>
          </cell>
          <cell r="I100" t="str">
            <v xml:space="preserve">— </v>
          </cell>
          <cell r="J100" t="str">
            <v xml:space="preserve">— </v>
          </cell>
          <cell r="K100" t="str">
            <v xml:space="preserve">— </v>
          </cell>
          <cell r="L100" t="str">
            <v xml:space="preserve">— </v>
          </cell>
          <cell r="M100" t="str">
            <v xml:space="preserve">— </v>
          </cell>
          <cell r="N100" t="str">
            <v xml:space="preserve">— </v>
          </cell>
          <cell r="O100" t="str">
            <v xml:space="preserve">— </v>
          </cell>
          <cell r="P100" t="str">
            <v xml:space="preserve">— 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Demand"/>
      <sheetName val="Occ"/>
      <sheetName val="ADR"/>
      <sheetName val="Ref"/>
      <sheetName val="???? ??? 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  <sheetName val="Balance Sheet-Dec2019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major_qty3"/>
      <sheetName val="Major_P&amp;M_deployment3"/>
      <sheetName val="p&amp;m_L&amp;T_Hire3"/>
      <sheetName val="basic_3"/>
      <sheetName val="Rate_Analysis3"/>
      <sheetName val="major_qty4"/>
      <sheetName val="Major_P&amp;M_deployment4"/>
      <sheetName val="p&amp;m_L&amp;T_Hire4"/>
      <sheetName val="basic_4"/>
      <sheetName val="Rate_Analysis4"/>
      <sheetName val="major_qty5"/>
      <sheetName val="장비"/>
      <sheetName val="노무"/>
      <sheetName val="Data"/>
      <sheetName val="HS"/>
      <sheetName val="RW"/>
      <sheetName val="Area"/>
      <sheetName val="FINISH"/>
      <sheetName val="MFR"/>
      <sheetName val="Sheet1"/>
      <sheetName val="FitOutConfCentre"/>
      <sheetName val="james's"/>
      <sheetName val="cusions"/>
      <sheetName val="qty schedule"/>
      <sheetName val="Prelim_Summ"/>
      <sheetName val="VOP_June_07"/>
      <sheetName val="VOP_June_07 _rev1_"/>
      <sheetName val="VOP_Sept_07"/>
      <sheetName val="Assumptions"/>
      <sheetName val="FEVA"/>
      <sheetName val="HO Costs"/>
      <sheetName val="loadcal"/>
      <sheetName val="Bill No. 3"/>
      <sheetName val="Timesheet"/>
      <sheetName val="SUMMARY"/>
      <sheetName val="nÁuknÁu"/>
      <sheetName val="IDC"/>
      <sheetName val="Misc. points"/>
      <sheetName val="qty abst"/>
      <sheetName val="Programe"/>
      <sheetName val="LABOUR"/>
      <sheetName val="MP"/>
      <sheetName val="Input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Benchmark Data"/>
      <sheetName val="Sheet2"/>
      <sheetName val="Sheet3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PRL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major_qty6"/>
      <sheetName val="Major_P&amp;M_deployment5"/>
      <sheetName val="p&amp;m_L&amp;T_Hire5"/>
      <sheetName val="basic_5"/>
      <sheetName val="Rate_Analysis5"/>
      <sheetName val="SPT vs PHI"/>
      <sheetName val="Planned"/>
      <sheetName val="PriceSummary"/>
      <sheetName val="Entry"/>
      <sheetName val="qty_schedule"/>
      <sheetName val="VOP_June_07__rev1_"/>
      <sheetName val="HO_Costs"/>
      <sheetName val="Bill_No__3"/>
      <sheetName val="Misc__points4"/>
      <sheetName val="qty_abst4"/>
      <sheetName val="Top_Sheet4"/>
      <sheetName val="Iron_Steel_&amp;_handrails4"/>
      <sheetName val="Civil_Boq2"/>
      <sheetName val="VENDOR_CODE_WO_NO1"/>
      <sheetName val="Master_Item_List1"/>
      <sheetName val="VENDER_DETAIL1"/>
      <sheetName val="Main_Summary2"/>
      <sheetName val="Summary_(G_H_Bachlor_C)2"/>
      <sheetName val="General_preliminaries1"/>
      <sheetName val="Work_Done_Bill_(2)1"/>
      <sheetName val="IS_Summary1"/>
      <sheetName val="Drain_Work"/>
      <sheetName val="Non-BOQ_summary"/>
      <sheetName val="Curing_Bund_for_Sep'13"/>
      <sheetName val="Basic_Rate1"/>
      <sheetName val="INFLUENCES_ON_GM1"/>
      <sheetName val="acevsSp_(ABC)1"/>
      <sheetName val="Monthly_Format_ATH_(ro)revised1"/>
      <sheetName val="Abs_Sheet(Fuel_oil_area)JAN1"/>
      <sheetName val="Site_Dev_BOQ1"/>
      <sheetName val="Steel_Summary1"/>
      <sheetName val="int_hire"/>
      <sheetName val="Drop_Down_(Fixed)"/>
      <sheetName val="Drop_Down"/>
      <sheetName val="BOQ_Direct_selling_cost"/>
      <sheetName val="STAFFSCHED_"/>
      <sheetName val="E_&amp;_R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Legal_Risk_Analysis"/>
      <sheetName val="Data_1"/>
      <sheetName val="RA_Format"/>
      <sheetName val="Measurement-ID_works"/>
      <sheetName val="IO_List"/>
      <sheetName val="Ph_1_-ESM_Pipe,_Bitumen"/>
      <sheetName val="Rehab_podium_footing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w"/>
      <sheetName val="Vehicles"/>
      <sheetName val="PAYWORK"/>
      <sheetName val="MOS"/>
      <sheetName val="PE"/>
      <sheetName val="Sub Cont. Comp."/>
      <sheetName val="Harewood"/>
      <sheetName val="GULF"/>
      <sheetName val="1 Summary"/>
      <sheetName val="PC"/>
      <sheetName val="GRSummary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Amortization"/>
      <sheetName val="RCC,Ret. Wall"/>
      <sheetName val="crews"/>
      <sheetName val="Ceiling"/>
      <sheetName val="Wall"/>
      <sheetName val="Main Summary- Contractor"/>
      <sheetName val="Cul_detail"/>
      <sheetName val="ETC Plant Cost"/>
      <sheetName val="Site Summary"/>
      <sheetName val="major_qty7"/>
      <sheetName val="Major_P&amp;M_deployment6"/>
      <sheetName val="p&amp;m_L&amp;T_Hire6"/>
      <sheetName val="qty_schedule1"/>
      <sheetName val="VOP_June_07__rev1_1"/>
      <sheetName val="HO_Costs1"/>
      <sheetName val="Bill_No__31"/>
      <sheetName val="Benchmark_Data1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Data_11"/>
      <sheetName val="IO_List1"/>
      <sheetName val="Rehab_podium_footing1"/>
      <sheetName val="major_qty8"/>
      <sheetName val="Major_P&amp;M_deployment7"/>
      <sheetName val="p&amp;m_L&amp;T_Hire7"/>
      <sheetName val="qty_schedule2"/>
      <sheetName val="VOP_June_07__rev1_2"/>
      <sheetName val="HO_Costs2"/>
      <sheetName val="Bill_No__32"/>
      <sheetName val="Benchmark_Data2"/>
      <sheetName val="Database"/>
      <sheetName val="schedule nos"/>
      <sheetName val="horizontal"/>
      <sheetName val="Steel Structure"/>
      <sheetName val="Sheet3 (2)"/>
      <sheetName val="cul-invSUBMITTED"/>
      <sheetName val="BHANDUP"/>
      <sheetName val="SPT_vs_PHI"/>
      <sheetName val=""/>
      <sheetName val="TAV ANALIZ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DATI_CONS"/>
      <sheetName val="Demand"/>
      <sheetName val="Occ"/>
      <sheetName val="Summ"/>
      <sheetName val="RMC April 16"/>
      <sheetName val="Cement Price Variation"/>
      <sheetName val="Assumption_Inputs"/>
      <sheetName val="Code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PRECAST_lightconc-II3"/>
      <sheetName val="Unit_Rate2"/>
      <sheetName val="d-safe_DELUXE2"/>
      <sheetName val="ABP_inputs2"/>
      <sheetName val="Synergy_Sales_Budget2"/>
      <sheetName val="Detail"/>
      <sheetName val="upa"/>
      <sheetName val="LMR PF"/>
      <sheetName val="beam-reinft-IIInd floor"/>
      <sheetName val="Civil Works"/>
      <sheetName val="Name Manager"/>
      <sheetName val="Input Rates"/>
      <sheetName val="Detailed Areas"/>
      <sheetName val="Exp. Villa  R2B 216"/>
      <sheetName val="Voucher"/>
      <sheetName val="20 mm aggregates "/>
      <sheetName val="3cd Annexure"/>
      <sheetName val="factors"/>
      <sheetName val="CASH-FLOW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갑지(추정)"/>
      <sheetName val="WORK"/>
      <sheetName val="Cash Flow Input Data_ISC"/>
      <sheetName val="Interface_SC"/>
      <sheetName val="Calc_SC"/>
      <sheetName val="Interface_ISC"/>
      <sheetName val="GD"/>
      <sheetName val="13. Steel - Ratio"/>
      <sheetName val="beam-reinft-IIInd_floor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para"/>
      <sheetName val="kppl pl"/>
      <sheetName val="Administrative Prices"/>
      <sheetName val="Settings"/>
      <sheetName val="CASHFLOWS"/>
      <sheetName val="Sec-I"/>
      <sheetName val="Set"/>
      <sheetName val="Drop-Downs"/>
      <sheetName val="Item Master"/>
      <sheetName val="Material List "/>
      <sheetName val="Labour Rate "/>
      <sheetName val="(M+L)"/>
      <sheetName val="Labour productivity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level"/>
      <sheetName val="2 BHK"/>
      <sheetName val="Shor &amp; Shuter"/>
      <sheetName val="col-reinft1"/>
      <sheetName val="Assumption For Collection"/>
      <sheetName val="Sump"/>
      <sheetName val="Raw Data"/>
      <sheetName val="basic_10"/>
      <sheetName val="Rate_Analysis10"/>
      <sheetName val="Misc__points10"/>
      <sheetName val="qty_abst10"/>
      <sheetName val="Top_Sheet10"/>
      <sheetName val="Iron_Steel_&amp;_handrails10"/>
      <sheetName val="Civil_Boq7"/>
      <sheetName val="VENDOR_CODE_WO_NO7"/>
      <sheetName val="Master_Item_List7"/>
      <sheetName val="VENDER_DETAIL7"/>
      <sheetName val="Main_Summary7"/>
      <sheetName val="Summary_(G_H_Bachlor_C)7"/>
      <sheetName val="General_preliminaries7"/>
      <sheetName val="Work_Done_Bill_(2)7"/>
      <sheetName val="IS_Summary7"/>
      <sheetName val="Drain_Work7"/>
      <sheetName val="Non-BOQ_summary7"/>
      <sheetName val="Curing_Bund_for_Sep'137"/>
      <sheetName val="Basic_Rate5"/>
      <sheetName val="INFLUENCES_ON_GM5"/>
      <sheetName val="acevsSp_(ABC)5"/>
      <sheetName val="Monthly_Format_ATH_(ro)revised5"/>
      <sheetName val="Abs_Sheet(Fuel_oil_area)JAN5"/>
      <sheetName val="Site_Dev_BOQ7"/>
      <sheetName val="Steel_Summary5"/>
      <sheetName val="int_hire4"/>
      <sheetName val="Drop_Down_(Fixed)4"/>
      <sheetName val="Drop_Down4"/>
      <sheetName val="BOQ_Direct_selling_cost4"/>
      <sheetName val="STAFFSCHED_7"/>
      <sheetName val="E_&amp;_R4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Legal_Risk_Analysis4"/>
      <sheetName val="Data_12"/>
      <sheetName val="RA_Format3"/>
      <sheetName val="Measurement-ID_works3"/>
      <sheetName val="IO_List3"/>
      <sheetName val="Ph_1_-ESM_Pipe,_Bitumen3"/>
      <sheetName val="Rehab_podium_footing2"/>
      <sheetName val="SPT_vs_PHI2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Sludge_Cal"/>
      <sheetName val="PointNo_54"/>
      <sheetName val="Unit_Rate3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Stress_Calculation7"/>
      <sheetName val="PRECAST_lightconc-II4"/>
      <sheetName val="ETC_Panorama"/>
      <sheetName val="Assumption_Inputs7"/>
      <sheetName val="d-safe_DELUXE3"/>
      <sheetName val="ABP_inputs3"/>
      <sheetName val="Synergy_Sales_Budget3"/>
      <sheetName val="AoR_Finishing"/>
      <sheetName val="P+M_-_Tower_Crane"/>
      <sheetName val="Fill_this_out_first___4"/>
      <sheetName val="Shuttering_Abstract"/>
      <sheetName val="Total_Amount"/>
      <sheetName val="A_O_R_r1Str"/>
      <sheetName val="A_O_R_r1"/>
      <sheetName val="A_O_R_(2)"/>
      <sheetName val="RCC,Ret__Wall"/>
      <sheetName val="Main_Summary-_Contractor"/>
      <sheetName val="TAV_ANALIZ"/>
      <sheetName val="입찰내역_발주처_양식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RMC_April_16"/>
      <sheetName val="Cement_Price_Variation"/>
      <sheetName val="LMR_PF"/>
      <sheetName val="beam-reinft-IIInd_floor7"/>
      <sheetName val="Civil_Works"/>
      <sheetName val="Name_Manager"/>
      <sheetName val="Input_Rates"/>
      <sheetName val="Detailed_Areas"/>
      <sheetName val="Exp__Villa__R2B_216"/>
      <sheetName val="20_mm_aggregates_"/>
      <sheetName val="3cd_Annexure"/>
      <sheetName val="수량_총괄표"/>
      <sheetName val="품질관리비_산출"/>
      <sheetName val="Waste_Wtr_Drg"/>
      <sheetName val="Onerous_Terms"/>
      <sheetName val="AB_SOW"/>
      <sheetName val="Valid_Data"/>
      <sheetName val="Cash_Flow_Input_Data_ISC"/>
      <sheetName val="13__Steel_-_Ratio"/>
      <sheetName val="beam-reinft-machine_rm"/>
      <sheetName val="kppl_pl"/>
      <sheetName val="Administrative_Prices"/>
      <sheetName val="Item_Master"/>
      <sheetName val="Material_List_"/>
      <sheetName val="Labour_Rate_"/>
      <sheetName val="Labour_productivity"/>
      <sheetName val="Labour_rate"/>
      <sheetName val="Block_work"/>
      <sheetName val="RR_masonry"/>
      <sheetName val="Concrete_for_arch_"/>
      <sheetName val="Activity_List"/>
      <sheetName val="SUMM_ACTI__DISTRIBUTION"/>
      <sheetName val="PO_Status"/>
      <sheetName val="2_BHK"/>
      <sheetName val="Shor_&amp;_Shuter"/>
      <sheetName val="Assumption_For_Collection"/>
      <sheetName val="schedule_nos"/>
      <sheetName val="major_qty9"/>
      <sheetName val="Major_P&amp;M_deployment8"/>
      <sheetName val="p&amp;m_L&amp;T_Hire8"/>
      <sheetName val="basic_11"/>
      <sheetName val="Rate_Analysis11"/>
      <sheetName val="Misc__points11"/>
      <sheetName val="qty_abst11"/>
      <sheetName val="qty_schedule3"/>
      <sheetName val="VOP_June_07__rev1_3"/>
      <sheetName val="HO_Costs3"/>
      <sheetName val="Bill_No__33"/>
      <sheetName val="Top_Sheet11"/>
      <sheetName val="Iron_Steel_&amp;_handrails11"/>
      <sheetName val="Civil_Boq8"/>
      <sheetName val="VENDOR_CODE_WO_NO8"/>
      <sheetName val="Master_Item_List8"/>
      <sheetName val="VENDER_DETAIL8"/>
      <sheetName val="Main_Summary8"/>
      <sheetName val="Summary_(G_H_Bachlor_C)8"/>
      <sheetName val="General_preliminaries8"/>
      <sheetName val="Work_Done_Bill_(2)8"/>
      <sheetName val="IS_Summary8"/>
      <sheetName val="Drain_Work8"/>
      <sheetName val="Non-BOQ_summary8"/>
      <sheetName val="Curing_Bund_for_Sep'138"/>
      <sheetName val="Basic_Rate6"/>
      <sheetName val="INFLUENCES_ON_GM6"/>
      <sheetName val="acevsSp_(ABC)6"/>
      <sheetName val="Monthly_Format_ATH_(ro)revised6"/>
      <sheetName val="Abs_Sheet(Fuel_oil_area)JAN6"/>
      <sheetName val="Site_Dev_BOQ8"/>
      <sheetName val="Steel_Summary6"/>
      <sheetName val="int_hire5"/>
      <sheetName val="Drop_Down_(Fixed)5"/>
      <sheetName val="Drop_Down5"/>
      <sheetName val="BOQ_Direct_selling_cost5"/>
      <sheetName val="STAFFSCHED_8"/>
      <sheetName val="E_&amp;_R5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Legal_Risk_Analysis5"/>
      <sheetName val="Data_13"/>
      <sheetName val="RA_Format4"/>
      <sheetName val="Measurement-ID_works4"/>
      <sheetName val="IO_List4"/>
      <sheetName val="Ph_1_-ESM_Pipe,_Bitumen4"/>
      <sheetName val="Rehab_podium_footing3"/>
      <sheetName val="SPT_vs_PHI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Sludge_Cal1"/>
      <sheetName val="PointNo_55"/>
      <sheetName val="Unit_Rate4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Stress_Calculation8"/>
      <sheetName val="PRECAST_lightconc-II5"/>
      <sheetName val="ETC_Panorama1"/>
      <sheetName val="Assumption_Inputs8"/>
      <sheetName val="d-safe_DELUXE4"/>
      <sheetName val="ABP_inputs4"/>
      <sheetName val="Synergy_Sales_Budget4"/>
      <sheetName val="AoR_Finishing1"/>
      <sheetName val="P+M_-_Tower_Crane1"/>
      <sheetName val="Fill_this_out_first___5"/>
      <sheetName val="Shuttering_Abstract1"/>
      <sheetName val="Total_Amount1"/>
      <sheetName val="A_O_R_r1Str1"/>
      <sheetName val="A_O_R_r11"/>
      <sheetName val="A_O_R_(2)1"/>
      <sheetName val="RCC,Ret__Wall1"/>
      <sheetName val="Main_Summary-_Contractor1"/>
      <sheetName val="TAV_ANALIZ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RMC_April_161"/>
      <sheetName val="Cement_Price_Variation1"/>
      <sheetName val="LMR_PF1"/>
      <sheetName val="beam-reinft-IIInd_floor8"/>
      <sheetName val="Civil_Works1"/>
      <sheetName val="Name_Manager1"/>
      <sheetName val="Input_Rates1"/>
      <sheetName val="Detailed_Areas1"/>
      <sheetName val="Exp__Villa__R2B_2161"/>
      <sheetName val="20_mm_aggregates_1"/>
      <sheetName val="3cd_Annexure1"/>
      <sheetName val="수량_총괄표1"/>
      <sheetName val="품질관리비_산출1"/>
      <sheetName val="Waste_Wtr_Drg1"/>
      <sheetName val="Onerous_Terms1"/>
      <sheetName val="AB_SOW1"/>
      <sheetName val="Valid_Data1"/>
      <sheetName val="Cash_Flow_Input_Data_ISC1"/>
      <sheetName val="13__Steel_-_Ratio1"/>
      <sheetName val="beam-reinft-machine_rm1"/>
      <sheetName val="kppl_pl1"/>
      <sheetName val="Administrative_Prices1"/>
      <sheetName val="Item_Master1"/>
      <sheetName val="Material_List_1"/>
      <sheetName val="Labour_Rate_1"/>
      <sheetName val="Labour_productivity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major_qty10"/>
      <sheetName val="Major_P&amp;M_deployment9"/>
      <sheetName val="p&amp;m_L&amp;T_Hire9"/>
      <sheetName val="basic_12"/>
      <sheetName val="Rate_Analysis12"/>
      <sheetName val="Misc__points12"/>
      <sheetName val="qty_abst12"/>
      <sheetName val="qty_schedule4"/>
      <sheetName val="VOP_June_07__rev1_4"/>
      <sheetName val="HO_Costs4"/>
      <sheetName val="Bill_No__34"/>
      <sheetName val="Top_Sheet12"/>
      <sheetName val="Iron_Steel_&amp;_handrails12"/>
      <sheetName val="Civil_Boq9"/>
      <sheetName val="VENDOR_CODE_WO_NO9"/>
      <sheetName val="Master_Item_List9"/>
      <sheetName val="VENDER_DETAIL9"/>
      <sheetName val="Main_Summary9"/>
      <sheetName val="Summary_(G_H_Bachlor_C)9"/>
      <sheetName val="General_preliminaries9"/>
      <sheetName val="Work_Done_Bill_(2)9"/>
      <sheetName val="IS_Summary9"/>
      <sheetName val="Drain_Work9"/>
      <sheetName val="Non-BOQ_summary9"/>
      <sheetName val="Curing_Bund_for_Sep'139"/>
      <sheetName val="Basic_Rate7"/>
      <sheetName val="INFLUENCES_ON_GM7"/>
      <sheetName val="acevsSp_(ABC)7"/>
      <sheetName val="Monthly_Format_ATH_(ro)revised7"/>
      <sheetName val="Abs_Sheet(Fuel_oil_area)JAN7"/>
      <sheetName val="Site_Dev_BOQ9"/>
      <sheetName val="Steel_Summary7"/>
      <sheetName val="int_hire6"/>
      <sheetName val="Drop_Down_(Fixed)6"/>
      <sheetName val="Drop_Down6"/>
      <sheetName val="BOQ_Direct_selling_cost6"/>
      <sheetName val="STAFFSCHED_9"/>
      <sheetName val="E_&amp;_R6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Legal_Risk_Analysis6"/>
      <sheetName val="Data_14"/>
      <sheetName val="RA_Format5"/>
      <sheetName val="Measurement-ID_works5"/>
      <sheetName val="IO_List5"/>
      <sheetName val="Ph_1_-ESM_Pipe,_Bitumen5"/>
      <sheetName val="Rehab_podium_footing4"/>
      <sheetName val="SPT_vs_PHI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Sludge_Cal2"/>
      <sheetName val="PointNo_56"/>
      <sheetName val="Unit_Rate5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Stress_Calculation9"/>
      <sheetName val="PRECAST_lightconc-II6"/>
      <sheetName val="ETC_Panorama2"/>
      <sheetName val="Assumption_Inputs9"/>
      <sheetName val="d-safe_DELUXE5"/>
      <sheetName val="ABP_inputs5"/>
      <sheetName val="Synergy_Sales_Budget5"/>
      <sheetName val="AoR_Finishing2"/>
      <sheetName val="P+M_-_Tower_Crane2"/>
      <sheetName val="Fill_this_out_first___6"/>
      <sheetName val="Shuttering_Abstract2"/>
      <sheetName val="Total_Amount2"/>
      <sheetName val="A_O_R_r1Str2"/>
      <sheetName val="A_O_R_r12"/>
      <sheetName val="A_O_R_(2)2"/>
      <sheetName val="RCC,Ret__Wall2"/>
      <sheetName val="Main_Summary-_Contractor2"/>
      <sheetName val="TAV_ANALIZ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RMC_April_162"/>
      <sheetName val="Cement_Price_Variation2"/>
      <sheetName val="LMR_PF2"/>
      <sheetName val="beam-reinft-IIInd_floor9"/>
      <sheetName val="Civil_Works2"/>
      <sheetName val="Name_Manager2"/>
      <sheetName val="Input_Rates2"/>
      <sheetName val="Detailed_Areas2"/>
      <sheetName val="Exp__Villa__R2B_2162"/>
      <sheetName val="20_mm_aggregates_2"/>
      <sheetName val="3cd_Annexure2"/>
      <sheetName val="수량_총괄표2"/>
      <sheetName val="품질관리비_산출2"/>
      <sheetName val="Waste_Wtr_Drg2"/>
      <sheetName val="Onerous_Terms2"/>
      <sheetName val="AB_SOW2"/>
      <sheetName val="Valid_Data2"/>
      <sheetName val="Cash_Flow_Input_Data_ISC2"/>
      <sheetName val="13__Steel_-_Ratio2"/>
      <sheetName val="beam-reinft-machine_rm2"/>
      <sheetName val="kppl_pl2"/>
      <sheetName val="Administrative_Prices2"/>
      <sheetName val="Item_Master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major_qty11"/>
      <sheetName val="Major_P&amp;M_deployment10"/>
      <sheetName val="p&amp;m_L&amp;T_Hire10"/>
      <sheetName val="basic_13"/>
      <sheetName val="Rate_Analysis13"/>
      <sheetName val="Misc__points13"/>
      <sheetName val="qty_abst13"/>
      <sheetName val="qty_schedule5"/>
      <sheetName val="VOP_June_07__rev1_5"/>
      <sheetName val="HO_Costs5"/>
      <sheetName val="Bill_No__35"/>
      <sheetName val="Top_Sheet13"/>
      <sheetName val="Iron_Steel_&amp;_handrails13"/>
      <sheetName val="Civil_Boq10"/>
      <sheetName val="VENDOR_CODE_WO_NO10"/>
      <sheetName val="Master_Item_List10"/>
      <sheetName val="VENDER_DETAIL10"/>
      <sheetName val="Main_Summary10"/>
      <sheetName val="Summary_(G_H_Bachlor_C)10"/>
      <sheetName val="General_preliminaries10"/>
      <sheetName val="Work_Done_Bill_(2)10"/>
      <sheetName val="IS_Summary10"/>
      <sheetName val="Drain_Work10"/>
      <sheetName val="Non-BOQ_summary10"/>
      <sheetName val="Curing_Bund_for_Sep'1310"/>
      <sheetName val="Basic_Rate8"/>
      <sheetName val="INFLUENCES_ON_GM8"/>
      <sheetName val="acevsSp_(ABC)8"/>
      <sheetName val="Monthly_Format_ATH_(ro)revised8"/>
      <sheetName val="Abs_Sheet(Fuel_oil_area)JAN8"/>
      <sheetName val="Site_Dev_BOQ10"/>
      <sheetName val="Steel_Summary8"/>
      <sheetName val="int_hire7"/>
      <sheetName val="Drop_Down_(Fixed)7"/>
      <sheetName val="Drop_Down7"/>
      <sheetName val="BOQ_Direct_selling_cost7"/>
      <sheetName val="STAFFSCHED_10"/>
      <sheetName val="E_&amp;_R7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Legal_Risk_Analysis7"/>
      <sheetName val="Data_15"/>
      <sheetName val="RA_Format6"/>
      <sheetName val="Measurement-ID_works6"/>
      <sheetName val="IO_List6"/>
      <sheetName val="Ph_1_-ESM_Pipe,_Bitumen6"/>
      <sheetName val="Rehab_podium_footing5"/>
      <sheetName val="SPT_vs_PHI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Sludge_Cal3"/>
      <sheetName val="PointNo_57"/>
      <sheetName val="Unit_Rate6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Stress_Calculation10"/>
      <sheetName val="PRECAST_lightconc-II7"/>
      <sheetName val="ETC_Panorama3"/>
      <sheetName val="Assumption_Inputs10"/>
      <sheetName val="d-safe_DELUXE6"/>
      <sheetName val="ABP_inputs6"/>
      <sheetName val="Synergy_Sales_Budget6"/>
      <sheetName val="AoR_Finishing3"/>
      <sheetName val="P+M_-_Tower_Crane3"/>
      <sheetName val="Fill_this_out_first___7"/>
      <sheetName val="Shuttering_Abstract3"/>
      <sheetName val="Total_Amount3"/>
      <sheetName val="A_O_R_r1Str3"/>
      <sheetName val="A_O_R_r13"/>
      <sheetName val="A_O_R_(2)3"/>
      <sheetName val="RCC,Ret__Wall3"/>
      <sheetName val="Main_Summary-_Contractor3"/>
      <sheetName val="TAV_ANALIZ3"/>
      <sheetName val="입찰내역_발주처_양식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RATE_ANALYSIS_3"/>
      <sheetName val="RMC_April_163"/>
      <sheetName val="Cement_Price_Variation3"/>
      <sheetName val="LMR_PF3"/>
      <sheetName val="beam-reinft-IIInd_floor10"/>
      <sheetName val="Civil_Works3"/>
      <sheetName val="Name_Manager3"/>
      <sheetName val="Input_Rates3"/>
      <sheetName val="Detailed_Areas3"/>
      <sheetName val="Exp__Villa__R2B_2163"/>
      <sheetName val="20_mm_aggregates_3"/>
      <sheetName val="3cd_Annexure3"/>
      <sheetName val="수량_총괄표3"/>
      <sheetName val="품질관리비_산출3"/>
      <sheetName val="Waste_Wtr_Drg3"/>
      <sheetName val="Onerous_Terms3"/>
      <sheetName val="AB_SOW3"/>
      <sheetName val="Valid_Data3"/>
      <sheetName val="Cash_Flow_Input_Data_ISC3"/>
      <sheetName val="13__Steel_-_Ratio3"/>
      <sheetName val="beam-reinft-machine_rm3"/>
      <sheetName val="kppl_pl3"/>
      <sheetName val="Administrative_Prices3"/>
      <sheetName val="Item_Master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major_qty12"/>
      <sheetName val="Major_P&amp;M_deployment11"/>
      <sheetName val="p&amp;m_L&amp;T_Hire11"/>
      <sheetName val="basic_14"/>
      <sheetName val="Rate_Analysis14"/>
      <sheetName val="Misc__points14"/>
      <sheetName val="qty_abst14"/>
      <sheetName val="qty_schedule6"/>
      <sheetName val="VOP_June_07__rev1_6"/>
      <sheetName val="HO_Costs6"/>
      <sheetName val="Bill_No__36"/>
      <sheetName val="Top_Sheet14"/>
      <sheetName val="Iron_Steel_&amp;_handrails14"/>
      <sheetName val="Civil_Boq11"/>
      <sheetName val="VENDOR_CODE_WO_NO11"/>
      <sheetName val="Master_Item_List11"/>
      <sheetName val="VENDER_DETAIL11"/>
      <sheetName val="Main_Summary11"/>
      <sheetName val="Summary_(G_H_Bachlor_C)11"/>
      <sheetName val="General_preliminaries11"/>
      <sheetName val="Work_Done_Bill_(2)11"/>
      <sheetName val="IS_Summary11"/>
      <sheetName val="Drain_Work11"/>
      <sheetName val="Non-BOQ_summary11"/>
      <sheetName val="Curing_Bund_for_Sep'1311"/>
      <sheetName val="Basic_Rate9"/>
      <sheetName val="INFLUENCES_ON_GM9"/>
      <sheetName val="acevsSp_(ABC)9"/>
      <sheetName val="Monthly_Format_ATH_(ro)revised9"/>
      <sheetName val="Abs_Sheet(Fuel_oil_area)JAN9"/>
      <sheetName val="Site_Dev_BOQ11"/>
      <sheetName val="Steel_Summary9"/>
      <sheetName val="int_hire8"/>
      <sheetName val="Drop_Down_(Fixed)8"/>
      <sheetName val="Drop_Down8"/>
      <sheetName val="BOQ_Direct_selling_cost8"/>
      <sheetName val="STAFFSCHED_11"/>
      <sheetName val="E_&amp;_R8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Legal_Risk_Analysis8"/>
      <sheetName val="Data_16"/>
      <sheetName val="RA_Format7"/>
      <sheetName val="Measurement-ID_works7"/>
      <sheetName val="IO_List7"/>
      <sheetName val="Ph_1_-ESM_Pipe,_Bitumen7"/>
      <sheetName val="Rehab_podium_footing6"/>
      <sheetName val="SPT_vs_PHI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Sludge_Cal4"/>
      <sheetName val="PointNo_58"/>
      <sheetName val="Unit_Rate7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Stress_Calculation11"/>
      <sheetName val="PRECAST_lightconc-II8"/>
      <sheetName val="ETC_Panorama4"/>
      <sheetName val="Assumption_Inputs11"/>
      <sheetName val="d-safe_DELUXE7"/>
      <sheetName val="ABP_inputs7"/>
      <sheetName val="Synergy_Sales_Budget7"/>
      <sheetName val="AoR_Finishing4"/>
      <sheetName val="P+M_-_Tower_Crane4"/>
      <sheetName val="Fill_this_out_first___8"/>
      <sheetName val="Shuttering_Abstract4"/>
      <sheetName val="Total_Amount4"/>
      <sheetName val="A_O_R_r1Str4"/>
      <sheetName val="A_O_R_r14"/>
      <sheetName val="A_O_R_(2)4"/>
      <sheetName val="RCC,Ret__Wall4"/>
      <sheetName val="Main_Summary-_Contractor4"/>
      <sheetName val="TAV_ANALIZ4"/>
      <sheetName val="입찰내역_발주처_양식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RATE_ANALYSIS_4"/>
      <sheetName val="RMC_April_164"/>
      <sheetName val="Cement_Price_Variation4"/>
      <sheetName val="LMR_PF4"/>
      <sheetName val="beam-reinft-IIInd_floor11"/>
      <sheetName val="Civil_Works4"/>
      <sheetName val="Name_Manager4"/>
      <sheetName val="Input_Rates4"/>
      <sheetName val="Detailed_Areas4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Major_P&amp;M_deployment12"/>
      <sheetName val="p&amp;m_L&amp;T_Hire12"/>
      <sheetName val="basic_15"/>
      <sheetName val="Rate_Analysis15"/>
      <sheetName val="Misc__points15"/>
      <sheetName val="qty_abst15"/>
      <sheetName val="qty_schedule7"/>
      <sheetName val="VOP_June_07__rev1_7"/>
      <sheetName val="HO_Costs7"/>
      <sheetName val="Bill_No__37"/>
      <sheetName val="Top_Sheet15"/>
      <sheetName val="Iron_Steel_&amp;_handrails15"/>
      <sheetName val="Civil_Boq12"/>
      <sheetName val="VENDOR_CODE_WO_NO12"/>
      <sheetName val="Master_Item_List12"/>
      <sheetName val="VENDER_DETAIL12"/>
      <sheetName val="Main_Summary12"/>
      <sheetName val="Summary_(G_H_Bachlor_C)12"/>
      <sheetName val="General_preliminaries12"/>
      <sheetName val="Work_Done_Bill_(2)12"/>
      <sheetName val="IS_Summary12"/>
      <sheetName val="Drain_Work12"/>
      <sheetName val="Non-BOQ_summary12"/>
      <sheetName val="Curing_Bund_for_Sep'1312"/>
      <sheetName val="Basic_Rate10"/>
      <sheetName val="INFLUENCES_ON_GM10"/>
      <sheetName val="acevsSp_(ABC)10"/>
      <sheetName val="Monthly_Format_ATH_(ro)revise10"/>
      <sheetName val="Abs_Sheet(Fuel_oil_area)JAN10"/>
      <sheetName val="Site_Dev_BOQ12"/>
      <sheetName val="Steel_Summary10"/>
      <sheetName val="int_hire9"/>
      <sheetName val="Drop_Down_(Fixed)9"/>
      <sheetName val="Drop_Down9"/>
      <sheetName val="BOQ_Direct_selling_cost9"/>
      <sheetName val="STAFFSCHED_12"/>
      <sheetName val="E_&amp;_R9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Legal_Risk_Analysis9"/>
      <sheetName val="Data_17"/>
      <sheetName val="RA_Format8"/>
      <sheetName val="Measurement-ID_works8"/>
      <sheetName val="IO_List8"/>
      <sheetName val="Ph_1_-ESM_Pipe,_Bitumen8"/>
      <sheetName val="Rehab_podium_footing7"/>
      <sheetName val="SPT_vs_PHI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Sludge_Cal5"/>
      <sheetName val="PointNo_59"/>
      <sheetName val="Unit_Rate8"/>
      <sheetName val="Staff_Forecast_spread6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Stress_Calculation12"/>
      <sheetName val="PRECAST_lightconc-II9"/>
      <sheetName val="ETC_Panorama5"/>
      <sheetName val="Assumption_Inputs12"/>
      <sheetName val="d-safe_DELUXE8"/>
      <sheetName val="ABP_inputs8"/>
      <sheetName val="Synergy_Sales_Budget8"/>
      <sheetName val="AoR_Finishing5"/>
      <sheetName val="P+M_-_Tower_Crane5"/>
      <sheetName val="Fill_this_out_first___9"/>
      <sheetName val="Shuttering_Abstract5"/>
      <sheetName val="Total_Amount5"/>
      <sheetName val="A_O_R_r1Str5"/>
      <sheetName val="A_O_R_r15"/>
      <sheetName val="A_O_R_(2)5"/>
      <sheetName val="RCC,Ret__Wall5"/>
      <sheetName val="Main_Summary-_Contractor5"/>
      <sheetName val="TAV_ANALIZ5"/>
      <sheetName val="입찰내역_발주처_양식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RATE_ANALYSIS_5"/>
      <sheetName val="RMC_April_165"/>
      <sheetName val="Cement_Price_Variation5"/>
      <sheetName val="LMR_PF5"/>
      <sheetName val="beam-reinft-IIInd_floor12"/>
      <sheetName val="Civil_Works5"/>
      <sheetName val="Name_Manager5"/>
      <sheetName val="Input_Rates5"/>
      <sheetName val="Detailed_Areas5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LOCAL RATES"/>
      <sheetName val="ETC_Plant_Cost"/>
      <sheetName val="Site_Summary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Day work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Architect"/>
      <sheetName val="Construction"/>
      <sheetName val="K"/>
      <sheetName val="W"/>
      <sheetName val="COST SUMMARY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Cash2"/>
      <sheetName val="Z"/>
      <sheetName val="Notes"/>
      <sheetName val="sc"/>
      <sheetName val="MASONARY"/>
      <sheetName val="Working"/>
      <sheetName val="Customize Your Purchase Order"/>
      <sheetName val="Customize Your Invoice"/>
      <sheetName val="PNTEXT"/>
      <sheetName val="Intro"/>
      <sheetName val="HQ-TO"/>
      <sheetName val="WD"/>
      <sheetName val="???? ??? ??"/>
      <sheetName val="Steel_Summary11"/>
      <sheetName val="Steel_Summary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DEPOT WBS"/>
      <sheetName val="List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Truss Section"/>
      <sheetName val="HWDG"/>
      <sheetName val="Démol."/>
      <sheetName val="뜃맟뭁돽띿맟_-BLDG"/>
      <sheetName val="office"/>
      <sheetName val="Lab"/>
      <sheetName val="DIV.3"/>
      <sheetName val="Fee Rate Summary"/>
      <sheetName val="Costing"/>
      <sheetName val="Load Details(B1)"/>
      <sheetName val="MG"/>
      <sheetName val="India F&amp;S Template"/>
      <sheetName val="合成__作成表-BLDG"/>
      <sheetName val="Bank Guarantee"/>
      <sheetName val="Headings"/>
      <sheetName val="Pile cap"/>
      <sheetName val="AC"/>
      <sheetName val="hist&amp;proj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etEst"/>
      <sheetName val="TABLO-3"/>
      <sheetName val="Steel_Structure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CSC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Wag&amp;Sal"/>
      <sheetName val="bill 2"/>
      <sheetName val="총괄표"/>
      <sheetName val="Micro"/>
      <sheetName val="Macro"/>
      <sheetName val="Scaff-Rose"/>
      <sheetName val="SSR _ NSSR Market final"/>
      <sheetName val="Elec Summ"/>
      <sheetName val="ELEC BOQ"/>
      <sheetName val="TRACK BUSWAY"/>
      <sheetName val="BBT"/>
      <sheetName val="LIGHTING"/>
      <sheetName val="LMS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C1ㅇ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????_???_??"/>
      <sheetName val="DEPOT_WBS"/>
      <sheetName val="Misc__points28"/>
      <sheetName val="qty_abst28"/>
      <sheetName val="basic_28"/>
      <sheetName val="Rate_Analysis28"/>
      <sheetName val="Iron_Steel_&amp;_handrails28"/>
      <sheetName val="Top_Sheet28"/>
      <sheetName val="VENDOR_CODE_WO_NO25"/>
      <sheetName val="Master_Item_List25"/>
      <sheetName val="Steel_Summary25"/>
      <sheetName val="Civil_Boq25"/>
      <sheetName val="Main_Summary25"/>
      <sheetName val="Summary_(G_H_Bachlor_C)25"/>
      <sheetName val="General_preliminaries25"/>
      <sheetName val="VENDER_DETAIL25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Basic_Rate12"/>
      <sheetName val="INFLUENCES_ON_GM12"/>
      <sheetName val="acevsSp_(ABC)12"/>
      <sheetName val="Legal_Risk_Analysis11"/>
      <sheetName val="Monthly_Format_ATH_(ro)revise12"/>
      <sheetName val="Abs_Sheet(Fuel_oil_area)JAN12"/>
      <sheetName val="int_hire11"/>
      <sheetName val="Drop_Down_(Fixed)11"/>
      <sheetName val="Drop_Down11"/>
      <sheetName val="BOQ_Direct_selling_cost11"/>
      <sheetName val="E_&amp;_R11"/>
      <sheetName val="RA_Format9"/>
      <sheetName val="Measurement-ID_works9"/>
      <sheetName val="Ph_1_-ESM_Pipe,_Bitumen9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ETC_Panorama7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Basic_Rate11"/>
      <sheetName val="INFLUENCES_ON_GM11"/>
      <sheetName val="acevsSp_(ABC)11"/>
      <sheetName val="Legal_Risk_Analysis10"/>
      <sheetName val="Monthly_Format_ATH_(ro)revise11"/>
      <sheetName val="Abs_Sheet(Fuel_oil_area)JAN11"/>
      <sheetName val="int_hire10"/>
      <sheetName val="Drop_Down_(Fixed)10"/>
      <sheetName val="Drop_Down10"/>
      <sheetName val="BOQ_Direct_selling_cost10"/>
      <sheetName val="E_&amp;_R10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ETC_Panorama6"/>
      <sheetName val="Shuttering_Abstract6"/>
      <sheetName val="Total_Amount6"/>
      <sheetName val="Fill_this_out_first___10"/>
      <sheetName val="A_O_R_r1Str6"/>
      <sheetName val="A_O_R_r16"/>
      <sheetName val="A_O_R_(2)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????_???_??1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Legal_Risk_Analysis12"/>
      <sheetName val="Monthly_Format_ATH_(ro)revise13"/>
      <sheetName val="Abs_Sheet(Fuel_oil_area)JAN13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ETC_Panorama8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????_???_??2"/>
      <sheetName val="DEPOT_WBS2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LMR_PF8"/>
      <sheetName val="Cement_Price_Variation8"/>
      <sheetName val="Civil_Works7"/>
      <sheetName val="Name_Manager7"/>
      <sheetName val="Input_Rates7"/>
      <sheetName val="Detailed_Areas7"/>
      <sheetName val="????_???_??3"/>
      <sheetName val="DEPOT_WBS3"/>
      <sheetName val="Truss_Section"/>
      <sheetName val="CIF COST ITEM"/>
      <sheetName val="Struct-Grass root"/>
      <sheetName val="KPI"/>
      <sheetName val="Cov"/>
      <sheetName val="Equip"/>
      <sheetName val="Proposal"/>
      <sheetName val="CPA7-31"/>
      <sheetName val="WBS"/>
      <sheetName val="BM Data"/>
      <sheetName val="Steel-Circular"/>
      <sheetName val="FINA"/>
      <sheetName val="BQLIST"/>
      <sheetName val="Customize_Your_Purchase_Order"/>
      <sheetName val="Customize_Your_Invoice"/>
      <sheetName val="Day_work"/>
      <sheetName val="Démol_"/>
      <sheetName val="Fee_Rate_Summary"/>
      <sheetName val="Load_Details(B1)"/>
      <sheetName val="India_F&amp;S_Template"/>
      <sheetName val="Bank_Guarantee"/>
      <sheetName val="Pile_cap"/>
      <sheetName val="Electrical_"/>
      <sheetName val="Form_6"/>
      <sheetName val="Input_Data_R"/>
      <sheetName val="Input_Data70+100MSA"/>
      <sheetName val="Input_Data_F"/>
      <sheetName val="3__Elemental_Summary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PLUMBING_&amp;_SANITORY"/>
      <sheetName val="Item-_Compact"/>
      <sheetName val="Ins_&amp;_Bonds"/>
      <sheetName val="UNP-NCW "/>
      <sheetName val="DIV_3"/>
      <sheetName val="DIV_31"/>
      <sheetName val="]ain_Summary2"/>
      <sheetName val="QTAFFSCHED_"/>
      <sheetName val="QPRE_WORKING"/>
      <sheetName val="aist_sept13"/>
      <sheetName val="HRIS_OCT13"/>
      <sheetName val="DMLB-II_FEB-14"/>
      <sheetName val="MECH-1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산근"/>
      <sheetName val="GM &amp; TA"/>
      <sheetName val="NPV"/>
      <sheetName val="Core Data"/>
      <sheetName val="MFG"/>
      <sheetName val="Sheet9"/>
      <sheetName val="6. Light Fixture (True Light)"/>
      <sheetName val="HL8"/>
      <sheetName val="2A"/>
      <sheetName val="MATER__FUEL_SUB"/>
      <sheetName val="CEILING_WORKS"/>
      <sheetName val="DRYWALL_PARTITIONS"/>
      <sheetName val="EO_Area"/>
      <sheetName val="MATER__FUEL_SUB1"/>
      <sheetName val="CEILING_WORKS1"/>
      <sheetName val="DRYWALL_PARTITIONS1"/>
      <sheetName val="EO_Area1"/>
      <sheetName val="P1926-H2B Pkg 2A&amp;2B"/>
      <sheetName val="P1940-H2B Pkg 1 Guestrooms"/>
      <sheetName val="P1929-DHCT"/>
      <sheetName val="Cash Flow Working"/>
      <sheetName val="Hic_150EOffice"/>
      <sheetName val="HVAC BoQ"/>
      <sheetName val="CC 0103"/>
      <sheetName val="PROCTOR"/>
      <sheetName val="Raw_Data2"/>
      <sheetName val="Benchmark_Data_(Resi)2"/>
      <sheetName val="TG-P-07_(50%_CON)2"/>
      <sheetName val="TG-P-09_(50%_CD)2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MATCAT.BOQ"/>
      <sheetName val="____ ___ __"/>
      <sheetName val="___________"/>
      <sheetName val="___________1"/>
      <sheetName val="___________2"/>
      <sheetName val="___________3"/>
      <sheetName val="Data Validation"/>
      <sheetName val="CW"/>
      <sheetName val="Part-A"/>
      <sheetName val="Lstsub"/>
      <sheetName val="labour rates"/>
      <sheetName val="XREF"/>
      <sheetName val="plan&amp;section of foundation"/>
      <sheetName val="Sensitivities"/>
      <sheetName val="Cont."/>
      <sheetName val="ALL measurements"/>
      <sheetName val="Q Financials"/>
      <sheetName val="CLIENT"/>
      <sheetName val="rec temp"/>
      <sheetName val="monscurve"/>
      <sheetName val="HMC(BASE)"/>
      <sheetName val="CB-7751"/>
      <sheetName val="plan&amp;section_of_foundation1"/>
      <sheetName val="plan&amp;section_of_foundation"/>
      <sheetName val="plan&amp;section_of_foundation2"/>
      <sheetName val="SMG9902"/>
      <sheetName val="plan&amp;section_of_foundation3"/>
      <sheetName val="plan&amp;section_of_foundation4"/>
      <sheetName val="plan&amp;section_of_foundation5"/>
      <sheetName val="FOOTING JO 1596-1 CO7"/>
      <sheetName val="DBs"/>
      <sheetName val="e"/>
      <sheetName val="Info"/>
      <sheetName val="MATL"/>
      <sheetName val="PFPi Input Sheets"/>
      <sheetName val="SLABREINF-SCH"/>
      <sheetName val="COL-SCH"/>
      <sheetName val="2 &amp; 3 CG 78 V"/>
      <sheetName val="Raw Data Hours"/>
      <sheetName val="WORK COV"/>
      <sheetName val="Details for Charts"/>
      <sheetName val="Expenses over 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D10">
            <v>1500</v>
          </cell>
        </row>
      </sheetData>
      <sheetData sheetId="14">
        <row r="10">
          <cell r="D10">
            <v>1500</v>
          </cell>
        </row>
      </sheetData>
      <sheetData sheetId="15">
        <row r="10">
          <cell r="D10">
            <v>1500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>
        <row r="10">
          <cell r="D10">
            <v>1500</v>
          </cell>
        </row>
      </sheetData>
      <sheetData sheetId="34"/>
      <sheetData sheetId="35"/>
      <sheetData sheetId="36">
        <row r="10">
          <cell r="D10">
            <v>1500</v>
          </cell>
        </row>
      </sheetData>
      <sheetData sheetId="37">
        <row r="10">
          <cell r="D10">
            <v>1500</v>
          </cell>
        </row>
      </sheetData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>
        <row r="10">
          <cell r="D10">
            <v>1500</v>
          </cell>
        </row>
      </sheetData>
      <sheetData sheetId="220">
        <row r="10">
          <cell r="D10">
            <v>1500</v>
          </cell>
        </row>
      </sheetData>
      <sheetData sheetId="221">
        <row r="10">
          <cell r="D10">
            <v>1500</v>
          </cell>
        </row>
      </sheetData>
      <sheetData sheetId="222">
        <row r="10">
          <cell r="D10">
            <v>1500</v>
          </cell>
        </row>
      </sheetData>
      <sheetData sheetId="223"/>
      <sheetData sheetId="224" refreshError="1"/>
      <sheetData sheetId="225" refreshError="1"/>
      <sheetData sheetId="226" refreshError="1"/>
      <sheetData sheetId="227" refreshError="1"/>
      <sheetData sheetId="228">
        <row r="10">
          <cell r="D10">
            <v>1500</v>
          </cell>
        </row>
      </sheetData>
      <sheetData sheetId="229"/>
      <sheetData sheetId="230">
        <row r="10">
          <cell r="D10">
            <v>1500</v>
          </cell>
        </row>
      </sheetData>
      <sheetData sheetId="231">
        <row r="10">
          <cell r="D10">
            <v>1500</v>
          </cell>
        </row>
      </sheetData>
      <sheetData sheetId="232">
        <row r="10">
          <cell r="D10">
            <v>1500</v>
          </cell>
        </row>
      </sheetData>
      <sheetData sheetId="233">
        <row r="10">
          <cell r="D10">
            <v>1500</v>
          </cell>
        </row>
      </sheetData>
      <sheetData sheetId="234">
        <row r="10">
          <cell r="D10">
            <v>1500</v>
          </cell>
        </row>
      </sheetData>
      <sheetData sheetId="235">
        <row r="10">
          <cell r="D10">
            <v>1500</v>
          </cell>
        </row>
      </sheetData>
      <sheetData sheetId="236">
        <row r="10">
          <cell r="D10">
            <v>1500</v>
          </cell>
        </row>
      </sheetData>
      <sheetData sheetId="237">
        <row r="10">
          <cell r="D10">
            <v>1500</v>
          </cell>
        </row>
      </sheetData>
      <sheetData sheetId="238">
        <row r="10">
          <cell r="D10">
            <v>1500</v>
          </cell>
        </row>
      </sheetData>
      <sheetData sheetId="239">
        <row r="10">
          <cell r="D10">
            <v>1500</v>
          </cell>
        </row>
      </sheetData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>
        <row r="10">
          <cell r="D10">
            <v>1500</v>
          </cell>
        </row>
      </sheetData>
      <sheetData sheetId="258">
        <row r="10">
          <cell r="D10">
            <v>1500</v>
          </cell>
        </row>
      </sheetData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>
        <row r="10">
          <cell r="D10">
            <v>1500</v>
          </cell>
        </row>
      </sheetData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/>
      <sheetData sheetId="269">
        <row r="10">
          <cell r="D10">
            <v>1500</v>
          </cell>
        </row>
      </sheetData>
      <sheetData sheetId="270">
        <row r="10">
          <cell r="D10">
            <v>1500</v>
          </cell>
        </row>
      </sheetData>
      <sheetData sheetId="271"/>
      <sheetData sheetId="272">
        <row r="10">
          <cell r="D10">
            <v>1500</v>
          </cell>
        </row>
      </sheetData>
      <sheetData sheetId="273">
        <row r="10">
          <cell r="D10">
            <v>1500</v>
          </cell>
        </row>
      </sheetData>
      <sheetData sheetId="274">
        <row r="10">
          <cell r="D10">
            <v>1500</v>
          </cell>
        </row>
      </sheetData>
      <sheetData sheetId="275">
        <row r="10">
          <cell r="D10">
            <v>1500</v>
          </cell>
        </row>
      </sheetData>
      <sheetData sheetId="276">
        <row r="10">
          <cell r="D10">
            <v>1500</v>
          </cell>
        </row>
      </sheetData>
      <sheetData sheetId="277"/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>
        <row r="10">
          <cell r="D10">
            <v>1500</v>
          </cell>
        </row>
      </sheetData>
      <sheetData sheetId="283">
        <row r="10">
          <cell r="D10">
            <v>1500</v>
          </cell>
        </row>
      </sheetData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>
        <row r="10">
          <cell r="D10">
            <v>1500</v>
          </cell>
        </row>
      </sheetData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>
        <row r="10">
          <cell r="D10">
            <v>1500</v>
          </cell>
        </row>
      </sheetData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/>
      <sheetData sheetId="408"/>
      <sheetData sheetId="409">
        <row r="10">
          <cell r="D10">
            <v>1500</v>
          </cell>
        </row>
      </sheetData>
      <sheetData sheetId="410"/>
      <sheetData sheetId="411"/>
      <sheetData sheetId="412"/>
      <sheetData sheetId="413"/>
      <sheetData sheetId="414"/>
      <sheetData sheetId="415">
        <row r="10">
          <cell r="D10">
            <v>1500</v>
          </cell>
        </row>
      </sheetData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>
        <row r="10">
          <cell r="D10">
            <v>1500</v>
          </cell>
        </row>
      </sheetData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>
        <row r="10">
          <cell r="D10">
            <v>1500</v>
          </cell>
        </row>
      </sheetData>
      <sheetData sheetId="466">
        <row r="10">
          <cell r="D10">
            <v>1500</v>
          </cell>
        </row>
      </sheetData>
      <sheetData sheetId="467">
        <row r="10">
          <cell r="D10">
            <v>1500</v>
          </cell>
        </row>
      </sheetData>
      <sheetData sheetId="468">
        <row r="10">
          <cell r="D10">
            <v>1500</v>
          </cell>
        </row>
      </sheetData>
      <sheetData sheetId="469">
        <row r="10">
          <cell r="D10">
            <v>1500</v>
          </cell>
        </row>
      </sheetData>
      <sheetData sheetId="470">
        <row r="10">
          <cell r="D10">
            <v>1500</v>
          </cell>
        </row>
      </sheetData>
      <sheetData sheetId="471">
        <row r="10">
          <cell r="D10">
            <v>1500</v>
          </cell>
        </row>
      </sheetData>
      <sheetData sheetId="472">
        <row r="10">
          <cell r="D10">
            <v>1500</v>
          </cell>
        </row>
      </sheetData>
      <sheetData sheetId="473">
        <row r="10">
          <cell r="D10">
            <v>1500</v>
          </cell>
        </row>
      </sheetData>
      <sheetData sheetId="474">
        <row r="10">
          <cell r="D10">
            <v>1500</v>
          </cell>
        </row>
      </sheetData>
      <sheetData sheetId="475">
        <row r="10">
          <cell r="D10">
            <v>1500</v>
          </cell>
        </row>
      </sheetData>
      <sheetData sheetId="476">
        <row r="10">
          <cell r="D10">
            <v>1500</v>
          </cell>
        </row>
      </sheetData>
      <sheetData sheetId="477">
        <row r="10">
          <cell r="D10">
            <v>1500</v>
          </cell>
        </row>
      </sheetData>
      <sheetData sheetId="478">
        <row r="10">
          <cell r="D10">
            <v>1500</v>
          </cell>
        </row>
      </sheetData>
      <sheetData sheetId="479">
        <row r="10">
          <cell r="D10">
            <v>1500</v>
          </cell>
        </row>
      </sheetData>
      <sheetData sheetId="480">
        <row r="10">
          <cell r="D10">
            <v>1500</v>
          </cell>
        </row>
      </sheetData>
      <sheetData sheetId="481">
        <row r="10">
          <cell r="D10">
            <v>1500</v>
          </cell>
        </row>
      </sheetData>
      <sheetData sheetId="482">
        <row r="10">
          <cell r="D10">
            <v>1500</v>
          </cell>
        </row>
      </sheetData>
      <sheetData sheetId="483">
        <row r="10">
          <cell r="D10">
            <v>1500</v>
          </cell>
        </row>
      </sheetData>
      <sheetData sheetId="484">
        <row r="10">
          <cell r="D10">
            <v>1500</v>
          </cell>
        </row>
      </sheetData>
      <sheetData sheetId="485">
        <row r="10">
          <cell r="D10">
            <v>1500</v>
          </cell>
        </row>
      </sheetData>
      <sheetData sheetId="486">
        <row r="10">
          <cell r="D10">
            <v>1500</v>
          </cell>
        </row>
      </sheetData>
      <sheetData sheetId="487">
        <row r="10">
          <cell r="D10">
            <v>1500</v>
          </cell>
        </row>
      </sheetData>
      <sheetData sheetId="488">
        <row r="10">
          <cell r="D10">
            <v>1500</v>
          </cell>
        </row>
      </sheetData>
      <sheetData sheetId="489">
        <row r="10">
          <cell r="D10">
            <v>1500</v>
          </cell>
        </row>
      </sheetData>
      <sheetData sheetId="490">
        <row r="10">
          <cell r="D10">
            <v>1500</v>
          </cell>
        </row>
      </sheetData>
      <sheetData sheetId="491">
        <row r="10">
          <cell r="D10">
            <v>1500</v>
          </cell>
        </row>
      </sheetData>
      <sheetData sheetId="492">
        <row r="10">
          <cell r="D10">
            <v>1500</v>
          </cell>
        </row>
      </sheetData>
      <sheetData sheetId="493">
        <row r="10">
          <cell r="D10">
            <v>1500</v>
          </cell>
        </row>
      </sheetData>
      <sheetData sheetId="494">
        <row r="10">
          <cell r="D10">
            <v>1500</v>
          </cell>
        </row>
      </sheetData>
      <sheetData sheetId="495">
        <row r="10">
          <cell r="D10">
            <v>1500</v>
          </cell>
        </row>
      </sheetData>
      <sheetData sheetId="496">
        <row r="10">
          <cell r="D10">
            <v>1500</v>
          </cell>
        </row>
      </sheetData>
      <sheetData sheetId="497">
        <row r="10">
          <cell r="D10">
            <v>1500</v>
          </cell>
        </row>
      </sheetData>
      <sheetData sheetId="498">
        <row r="10">
          <cell r="D10">
            <v>1500</v>
          </cell>
        </row>
      </sheetData>
      <sheetData sheetId="499">
        <row r="10">
          <cell r="D10">
            <v>1500</v>
          </cell>
        </row>
      </sheetData>
      <sheetData sheetId="500">
        <row r="10">
          <cell r="D10">
            <v>1500</v>
          </cell>
        </row>
      </sheetData>
      <sheetData sheetId="501">
        <row r="10">
          <cell r="D10">
            <v>1500</v>
          </cell>
        </row>
      </sheetData>
      <sheetData sheetId="502">
        <row r="10">
          <cell r="D10">
            <v>1500</v>
          </cell>
        </row>
      </sheetData>
      <sheetData sheetId="503">
        <row r="10">
          <cell r="D10">
            <v>1500</v>
          </cell>
        </row>
      </sheetData>
      <sheetData sheetId="504">
        <row r="10">
          <cell r="D10">
            <v>1500</v>
          </cell>
        </row>
      </sheetData>
      <sheetData sheetId="505">
        <row r="10">
          <cell r="D10">
            <v>1500</v>
          </cell>
        </row>
      </sheetData>
      <sheetData sheetId="506">
        <row r="10">
          <cell r="D10">
            <v>1500</v>
          </cell>
        </row>
      </sheetData>
      <sheetData sheetId="507">
        <row r="10">
          <cell r="D10">
            <v>1500</v>
          </cell>
        </row>
      </sheetData>
      <sheetData sheetId="508">
        <row r="10">
          <cell r="D10">
            <v>1500</v>
          </cell>
        </row>
      </sheetData>
      <sheetData sheetId="509">
        <row r="10">
          <cell r="D10">
            <v>1500</v>
          </cell>
        </row>
      </sheetData>
      <sheetData sheetId="510">
        <row r="10">
          <cell r="D10">
            <v>1500</v>
          </cell>
        </row>
      </sheetData>
      <sheetData sheetId="511">
        <row r="10">
          <cell r="D10">
            <v>1500</v>
          </cell>
        </row>
      </sheetData>
      <sheetData sheetId="512">
        <row r="10">
          <cell r="D10">
            <v>1500</v>
          </cell>
        </row>
      </sheetData>
      <sheetData sheetId="513">
        <row r="10">
          <cell r="D10">
            <v>1500</v>
          </cell>
        </row>
      </sheetData>
      <sheetData sheetId="514">
        <row r="10">
          <cell r="D10">
            <v>1500</v>
          </cell>
        </row>
      </sheetData>
      <sheetData sheetId="515">
        <row r="10">
          <cell r="D10">
            <v>1500</v>
          </cell>
        </row>
      </sheetData>
      <sheetData sheetId="516">
        <row r="10">
          <cell r="D10">
            <v>1500</v>
          </cell>
        </row>
      </sheetData>
      <sheetData sheetId="517">
        <row r="10">
          <cell r="D10">
            <v>1500</v>
          </cell>
        </row>
      </sheetData>
      <sheetData sheetId="518">
        <row r="10">
          <cell r="D10">
            <v>1500</v>
          </cell>
        </row>
      </sheetData>
      <sheetData sheetId="519">
        <row r="10">
          <cell r="D10">
            <v>1500</v>
          </cell>
        </row>
      </sheetData>
      <sheetData sheetId="520">
        <row r="10">
          <cell r="D10">
            <v>1500</v>
          </cell>
        </row>
      </sheetData>
      <sheetData sheetId="521">
        <row r="10">
          <cell r="D10">
            <v>1500</v>
          </cell>
        </row>
      </sheetData>
      <sheetData sheetId="522">
        <row r="10">
          <cell r="D10">
            <v>1500</v>
          </cell>
        </row>
      </sheetData>
      <sheetData sheetId="523">
        <row r="10">
          <cell r="D10">
            <v>1500</v>
          </cell>
        </row>
      </sheetData>
      <sheetData sheetId="524">
        <row r="10">
          <cell r="D10">
            <v>1500</v>
          </cell>
        </row>
      </sheetData>
      <sheetData sheetId="525">
        <row r="10">
          <cell r="D10">
            <v>1500</v>
          </cell>
        </row>
      </sheetData>
      <sheetData sheetId="526">
        <row r="10">
          <cell r="D10">
            <v>1500</v>
          </cell>
        </row>
      </sheetData>
      <sheetData sheetId="527">
        <row r="10">
          <cell r="D10">
            <v>1500</v>
          </cell>
        </row>
      </sheetData>
      <sheetData sheetId="528">
        <row r="10">
          <cell r="D10">
            <v>1500</v>
          </cell>
        </row>
      </sheetData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>
        <row r="10">
          <cell r="D10">
            <v>1500</v>
          </cell>
        </row>
      </sheetData>
      <sheetData sheetId="602">
        <row r="10">
          <cell r="D10">
            <v>1500</v>
          </cell>
        </row>
      </sheetData>
      <sheetData sheetId="603">
        <row r="10">
          <cell r="D10">
            <v>1500</v>
          </cell>
        </row>
      </sheetData>
      <sheetData sheetId="604"/>
      <sheetData sheetId="605"/>
      <sheetData sheetId="606"/>
      <sheetData sheetId="607">
        <row r="10">
          <cell r="D10">
            <v>1500</v>
          </cell>
        </row>
      </sheetData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/>
      <sheetData sheetId="649"/>
      <sheetData sheetId="650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 refreshError="1"/>
      <sheetData sheetId="685" refreshError="1"/>
      <sheetData sheetId="686">
        <row r="10">
          <cell r="D10">
            <v>1500</v>
          </cell>
        </row>
      </sheetData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>
        <row r="10">
          <cell r="D10">
            <v>1500</v>
          </cell>
        </row>
      </sheetData>
      <sheetData sheetId="706"/>
      <sheetData sheetId="707">
        <row r="10">
          <cell r="D10">
            <v>1500</v>
          </cell>
        </row>
      </sheetData>
      <sheetData sheetId="708">
        <row r="10">
          <cell r="D10">
            <v>1500</v>
          </cell>
        </row>
      </sheetData>
      <sheetData sheetId="709">
        <row r="10">
          <cell r="D10">
            <v>1500</v>
          </cell>
        </row>
      </sheetData>
      <sheetData sheetId="710">
        <row r="10">
          <cell r="D10">
            <v>1500</v>
          </cell>
        </row>
      </sheetData>
      <sheetData sheetId="711">
        <row r="10">
          <cell r="D10">
            <v>1500</v>
          </cell>
        </row>
      </sheetData>
      <sheetData sheetId="712"/>
      <sheetData sheetId="713"/>
      <sheetData sheetId="714"/>
      <sheetData sheetId="715"/>
      <sheetData sheetId="716">
        <row r="10">
          <cell r="D10">
            <v>1500</v>
          </cell>
        </row>
      </sheetData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>
        <row r="10">
          <cell r="D10">
            <v>1500</v>
          </cell>
        </row>
      </sheetData>
      <sheetData sheetId="740"/>
      <sheetData sheetId="741" refreshError="1"/>
      <sheetData sheetId="742" refreshError="1"/>
      <sheetData sheetId="743"/>
      <sheetData sheetId="744" refreshError="1"/>
      <sheetData sheetId="745"/>
      <sheetData sheetId="746">
        <row r="10">
          <cell r="D10">
            <v>1500</v>
          </cell>
        </row>
      </sheetData>
      <sheetData sheetId="747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>
        <row r="10">
          <cell r="D10">
            <v>1500</v>
          </cell>
        </row>
      </sheetData>
      <sheetData sheetId="816">
        <row r="10">
          <cell r="D10">
            <v>1500</v>
          </cell>
        </row>
      </sheetData>
      <sheetData sheetId="817">
        <row r="10">
          <cell r="D10">
            <v>1500</v>
          </cell>
        </row>
      </sheetData>
      <sheetData sheetId="818">
        <row r="10">
          <cell r="D10">
            <v>1500</v>
          </cell>
        </row>
      </sheetData>
      <sheetData sheetId="819">
        <row r="10">
          <cell r="D10">
            <v>1500</v>
          </cell>
        </row>
      </sheetData>
      <sheetData sheetId="820">
        <row r="10">
          <cell r="D10">
            <v>1500</v>
          </cell>
        </row>
      </sheetData>
      <sheetData sheetId="821">
        <row r="10">
          <cell r="D10">
            <v>1500</v>
          </cell>
        </row>
      </sheetData>
      <sheetData sheetId="822">
        <row r="10">
          <cell r="D10">
            <v>1500</v>
          </cell>
        </row>
      </sheetData>
      <sheetData sheetId="823">
        <row r="10">
          <cell r="D10">
            <v>1500</v>
          </cell>
        </row>
      </sheetData>
      <sheetData sheetId="824">
        <row r="10">
          <cell r="D10">
            <v>1500</v>
          </cell>
        </row>
      </sheetData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/>
      <sheetData sheetId="864"/>
      <sheetData sheetId="865"/>
      <sheetData sheetId="866"/>
      <sheetData sheetId="867"/>
      <sheetData sheetId="868">
        <row r="10">
          <cell r="D10">
            <v>1500</v>
          </cell>
        </row>
      </sheetData>
      <sheetData sheetId="869"/>
      <sheetData sheetId="870">
        <row r="10">
          <cell r="D10">
            <v>1500</v>
          </cell>
        </row>
      </sheetData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>
        <row r="10">
          <cell r="D10">
            <v>1500</v>
          </cell>
        </row>
      </sheetData>
      <sheetData sheetId="882"/>
      <sheetData sheetId="883"/>
      <sheetData sheetId="884">
        <row r="10">
          <cell r="D10">
            <v>1500</v>
          </cell>
        </row>
      </sheetData>
      <sheetData sheetId="885"/>
      <sheetData sheetId="886"/>
      <sheetData sheetId="887"/>
      <sheetData sheetId="888"/>
      <sheetData sheetId="889"/>
      <sheetData sheetId="890"/>
      <sheetData sheetId="891">
        <row r="10">
          <cell r="D10">
            <v>1500</v>
          </cell>
        </row>
      </sheetData>
      <sheetData sheetId="892">
        <row r="10">
          <cell r="D10">
            <v>1500</v>
          </cell>
        </row>
      </sheetData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>
        <row r="10">
          <cell r="D10">
            <v>1500</v>
          </cell>
        </row>
      </sheetData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>
        <row r="10">
          <cell r="D10">
            <v>1500</v>
          </cell>
        </row>
      </sheetData>
      <sheetData sheetId="938">
        <row r="10">
          <cell r="D10">
            <v>1500</v>
          </cell>
        </row>
      </sheetData>
      <sheetData sheetId="939">
        <row r="10">
          <cell r="D10">
            <v>1500</v>
          </cell>
        </row>
      </sheetData>
      <sheetData sheetId="940"/>
      <sheetData sheetId="941">
        <row r="10">
          <cell r="D10">
            <v>1500</v>
          </cell>
        </row>
      </sheetData>
      <sheetData sheetId="942"/>
      <sheetData sheetId="943">
        <row r="10">
          <cell r="D10">
            <v>1500</v>
          </cell>
        </row>
      </sheetData>
      <sheetData sheetId="944"/>
      <sheetData sheetId="945">
        <row r="10">
          <cell r="D10">
            <v>1500</v>
          </cell>
        </row>
      </sheetData>
      <sheetData sheetId="946"/>
      <sheetData sheetId="947">
        <row r="10">
          <cell r="D10">
            <v>1500</v>
          </cell>
        </row>
      </sheetData>
      <sheetData sheetId="948"/>
      <sheetData sheetId="949">
        <row r="10">
          <cell r="D10">
            <v>1500</v>
          </cell>
        </row>
      </sheetData>
      <sheetData sheetId="950">
        <row r="10">
          <cell r="D10">
            <v>1500</v>
          </cell>
        </row>
      </sheetData>
      <sheetData sheetId="951">
        <row r="10">
          <cell r="D10">
            <v>1500</v>
          </cell>
        </row>
      </sheetData>
      <sheetData sheetId="952">
        <row r="10">
          <cell r="D10">
            <v>1500</v>
          </cell>
        </row>
      </sheetData>
      <sheetData sheetId="953">
        <row r="10">
          <cell r="D10">
            <v>1500</v>
          </cell>
        </row>
      </sheetData>
      <sheetData sheetId="954">
        <row r="10">
          <cell r="D10">
            <v>1500</v>
          </cell>
        </row>
      </sheetData>
      <sheetData sheetId="955">
        <row r="10">
          <cell r="D10">
            <v>1500</v>
          </cell>
        </row>
      </sheetData>
      <sheetData sheetId="956">
        <row r="10">
          <cell r="D10">
            <v>1500</v>
          </cell>
        </row>
      </sheetData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>
        <row r="10">
          <cell r="D10">
            <v>1500</v>
          </cell>
        </row>
      </sheetData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>
        <row r="10">
          <cell r="D10">
            <v>1500</v>
          </cell>
        </row>
      </sheetData>
      <sheetData sheetId="987">
        <row r="10">
          <cell r="D10">
            <v>1500</v>
          </cell>
        </row>
      </sheetData>
      <sheetData sheetId="988"/>
      <sheetData sheetId="989"/>
      <sheetData sheetId="990"/>
      <sheetData sheetId="991"/>
      <sheetData sheetId="992"/>
      <sheetData sheetId="993"/>
      <sheetData sheetId="994">
        <row r="10">
          <cell r="D10">
            <v>1500</v>
          </cell>
        </row>
      </sheetData>
      <sheetData sheetId="995"/>
      <sheetData sheetId="996">
        <row r="10">
          <cell r="D10">
            <v>1500</v>
          </cell>
        </row>
      </sheetData>
      <sheetData sheetId="997">
        <row r="10">
          <cell r="D10">
            <v>1500</v>
          </cell>
        </row>
      </sheetData>
      <sheetData sheetId="998"/>
      <sheetData sheetId="999"/>
      <sheetData sheetId="1000">
        <row r="10">
          <cell r="D10">
            <v>1500</v>
          </cell>
        </row>
      </sheetData>
      <sheetData sheetId="1001"/>
      <sheetData sheetId="1002">
        <row r="10">
          <cell r="D10">
            <v>1500</v>
          </cell>
        </row>
      </sheetData>
      <sheetData sheetId="1003">
        <row r="10">
          <cell r="D10">
            <v>1500</v>
          </cell>
        </row>
      </sheetData>
      <sheetData sheetId="1004"/>
      <sheetData sheetId="1005"/>
      <sheetData sheetId="1006"/>
      <sheetData sheetId="1007">
        <row r="10">
          <cell r="D10">
            <v>1500</v>
          </cell>
        </row>
      </sheetData>
      <sheetData sheetId="1008">
        <row r="10">
          <cell r="D10">
            <v>1500</v>
          </cell>
        </row>
      </sheetData>
      <sheetData sheetId="1009">
        <row r="10">
          <cell r="D10">
            <v>1500</v>
          </cell>
        </row>
      </sheetData>
      <sheetData sheetId="1010">
        <row r="10">
          <cell r="D10">
            <v>1500</v>
          </cell>
        </row>
      </sheetData>
      <sheetData sheetId="1011">
        <row r="10">
          <cell r="D10">
            <v>1500</v>
          </cell>
        </row>
      </sheetData>
      <sheetData sheetId="1012">
        <row r="10">
          <cell r="D10">
            <v>1500</v>
          </cell>
        </row>
      </sheetData>
      <sheetData sheetId="1013">
        <row r="10">
          <cell r="D10">
            <v>1500</v>
          </cell>
        </row>
      </sheetData>
      <sheetData sheetId="1014">
        <row r="10">
          <cell r="D10">
            <v>1500</v>
          </cell>
        </row>
      </sheetData>
      <sheetData sheetId="1015">
        <row r="10">
          <cell r="D10">
            <v>1500</v>
          </cell>
        </row>
      </sheetData>
      <sheetData sheetId="1016">
        <row r="10">
          <cell r="D10">
            <v>1500</v>
          </cell>
        </row>
      </sheetData>
      <sheetData sheetId="1017">
        <row r="10">
          <cell r="D10">
            <v>1500</v>
          </cell>
        </row>
      </sheetData>
      <sheetData sheetId="1018">
        <row r="10">
          <cell r="D10">
            <v>1500</v>
          </cell>
        </row>
      </sheetData>
      <sheetData sheetId="1019">
        <row r="10">
          <cell r="D10">
            <v>1500</v>
          </cell>
        </row>
      </sheetData>
      <sheetData sheetId="1020">
        <row r="10">
          <cell r="D10">
            <v>1500</v>
          </cell>
        </row>
      </sheetData>
      <sheetData sheetId="1021">
        <row r="10">
          <cell r="D10">
            <v>1500</v>
          </cell>
        </row>
      </sheetData>
      <sheetData sheetId="1022">
        <row r="10">
          <cell r="D10">
            <v>1500</v>
          </cell>
        </row>
      </sheetData>
      <sheetData sheetId="1023">
        <row r="10">
          <cell r="D10">
            <v>1500</v>
          </cell>
        </row>
      </sheetData>
      <sheetData sheetId="1024">
        <row r="10">
          <cell r="D10">
            <v>1500</v>
          </cell>
        </row>
      </sheetData>
      <sheetData sheetId="1025">
        <row r="10">
          <cell r="D10">
            <v>1500</v>
          </cell>
        </row>
      </sheetData>
      <sheetData sheetId="1026">
        <row r="10">
          <cell r="D10">
            <v>1500</v>
          </cell>
        </row>
      </sheetData>
      <sheetData sheetId="1027">
        <row r="10">
          <cell r="D10">
            <v>1500</v>
          </cell>
        </row>
      </sheetData>
      <sheetData sheetId="1028">
        <row r="10">
          <cell r="D10">
            <v>1500</v>
          </cell>
        </row>
      </sheetData>
      <sheetData sheetId="1029">
        <row r="10">
          <cell r="D10">
            <v>1500</v>
          </cell>
        </row>
      </sheetData>
      <sheetData sheetId="1030">
        <row r="10">
          <cell r="D10">
            <v>1500</v>
          </cell>
        </row>
      </sheetData>
      <sheetData sheetId="1031">
        <row r="10">
          <cell r="D10">
            <v>1500</v>
          </cell>
        </row>
      </sheetData>
      <sheetData sheetId="1032">
        <row r="10">
          <cell r="D10">
            <v>1500</v>
          </cell>
        </row>
      </sheetData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>
        <row r="10">
          <cell r="D10">
            <v>1500</v>
          </cell>
        </row>
      </sheetData>
      <sheetData sheetId="1061"/>
      <sheetData sheetId="1062"/>
      <sheetData sheetId="1063"/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/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/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/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/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>
        <row r="10">
          <cell r="D10">
            <v>1500</v>
          </cell>
        </row>
      </sheetData>
      <sheetData sheetId="1103"/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/>
      <sheetData sheetId="1109">
        <row r="10">
          <cell r="D10">
            <v>1500</v>
          </cell>
        </row>
      </sheetData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>
        <row r="10">
          <cell r="D10">
            <v>1500</v>
          </cell>
        </row>
      </sheetData>
      <sheetData sheetId="1123"/>
      <sheetData sheetId="1124">
        <row r="10">
          <cell r="D10">
            <v>1500</v>
          </cell>
        </row>
      </sheetData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>
        <row r="10">
          <cell r="D10">
            <v>1500</v>
          </cell>
        </row>
      </sheetData>
      <sheetData sheetId="1146"/>
      <sheetData sheetId="1147"/>
      <sheetData sheetId="1148">
        <row r="10">
          <cell r="D10">
            <v>1500</v>
          </cell>
        </row>
      </sheetData>
      <sheetData sheetId="1149"/>
      <sheetData sheetId="1150"/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/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/>
      <sheetData sheetId="1163"/>
      <sheetData sheetId="1164">
        <row r="10">
          <cell r="D10">
            <v>1500</v>
          </cell>
        </row>
      </sheetData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>
        <row r="10">
          <cell r="D10">
            <v>1500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>
        <row r="10">
          <cell r="D10">
            <v>1500</v>
          </cell>
        </row>
      </sheetData>
      <sheetData sheetId="1185"/>
      <sheetData sheetId="1186"/>
      <sheetData sheetId="1187">
        <row r="10">
          <cell r="D10">
            <v>1500</v>
          </cell>
        </row>
      </sheetData>
      <sheetData sheetId="1188"/>
      <sheetData sheetId="1189"/>
      <sheetData sheetId="1190">
        <row r="10">
          <cell r="D10">
            <v>1500</v>
          </cell>
        </row>
      </sheetData>
      <sheetData sheetId="1191"/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/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>
        <row r="10">
          <cell r="D10">
            <v>1500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/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/>
      <sheetData sheetId="1237"/>
      <sheetData sheetId="1238"/>
      <sheetData sheetId="1239"/>
      <sheetData sheetId="1240">
        <row r="10">
          <cell r="D10">
            <v>1500</v>
          </cell>
        </row>
      </sheetData>
      <sheetData sheetId="1241">
        <row r="10">
          <cell r="D10">
            <v>1500</v>
          </cell>
        </row>
      </sheetData>
      <sheetData sheetId="1242"/>
      <sheetData sheetId="1243"/>
      <sheetData sheetId="1244"/>
      <sheetData sheetId="1245"/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>
        <row r="10">
          <cell r="D10">
            <v>1500</v>
          </cell>
        </row>
      </sheetData>
      <sheetData sheetId="1256"/>
      <sheetData sheetId="1257">
        <row r="10">
          <cell r="D10">
            <v>1500</v>
          </cell>
        </row>
      </sheetData>
      <sheetData sheetId="1258">
        <row r="10">
          <cell r="D10">
            <v>1500</v>
          </cell>
        </row>
      </sheetData>
      <sheetData sheetId="1259">
        <row r="10">
          <cell r="D10">
            <v>1500</v>
          </cell>
        </row>
      </sheetData>
      <sheetData sheetId="1260">
        <row r="10">
          <cell r="D10">
            <v>1500</v>
          </cell>
        </row>
      </sheetData>
      <sheetData sheetId="1261">
        <row r="10">
          <cell r="D10">
            <v>1500</v>
          </cell>
        </row>
      </sheetData>
      <sheetData sheetId="1262">
        <row r="10">
          <cell r="D10">
            <v>1500</v>
          </cell>
        </row>
      </sheetData>
      <sheetData sheetId="1263">
        <row r="10">
          <cell r="D10">
            <v>1500</v>
          </cell>
        </row>
      </sheetData>
      <sheetData sheetId="1264">
        <row r="10">
          <cell r="D10">
            <v>1500</v>
          </cell>
        </row>
      </sheetData>
      <sheetData sheetId="1265">
        <row r="10">
          <cell r="D10">
            <v>1500</v>
          </cell>
        </row>
      </sheetData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>
        <row r="10">
          <cell r="D10">
            <v>1500</v>
          </cell>
        </row>
      </sheetData>
      <sheetData sheetId="1290"/>
      <sheetData sheetId="1291"/>
      <sheetData sheetId="1292"/>
      <sheetData sheetId="1293">
        <row r="10">
          <cell r="D10">
            <v>1500</v>
          </cell>
        </row>
      </sheetData>
      <sheetData sheetId="1294"/>
      <sheetData sheetId="1295"/>
      <sheetData sheetId="1296">
        <row r="10">
          <cell r="D10">
            <v>1500</v>
          </cell>
        </row>
      </sheetData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>
        <row r="10">
          <cell r="D10">
            <v>1500</v>
          </cell>
        </row>
      </sheetData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>
        <row r="10">
          <cell r="D10">
            <v>1500</v>
          </cell>
        </row>
      </sheetData>
      <sheetData sheetId="1340">
        <row r="10">
          <cell r="D10">
            <v>1500</v>
          </cell>
        </row>
      </sheetData>
      <sheetData sheetId="1341"/>
      <sheetData sheetId="1342">
        <row r="10">
          <cell r="D10">
            <v>1500</v>
          </cell>
        </row>
      </sheetData>
      <sheetData sheetId="1343">
        <row r="10">
          <cell r="D10">
            <v>1500</v>
          </cell>
        </row>
      </sheetData>
      <sheetData sheetId="1344">
        <row r="10">
          <cell r="D10">
            <v>1500</v>
          </cell>
        </row>
      </sheetData>
      <sheetData sheetId="1345">
        <row r="10">
          <cell r="D10">
            <v>1500</v>
          </cell>
        </row>
      </sheetData>
      <sheetData sheetId="1346">
        <row r="10">
          <cell r="D10">
            <v>1500</v>
          </cell>
        </row>
      </sheetData>
      <sheetData sheetId="1347">
        <row r="10">
          <cell r="D10">
            <v>1500</v>
          </cell>
        </row>
      </sheetData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>
        <row r="10">
          <cell r="D10">
            <v>1500</v>
          </cell>
        </row>
      </sheetData>
      <sheetData sheetId="1372"/>
      <sheetData sheetId="1373"/>
      <sheetData sheetId="1374">
        <row r="10">
          <cell r="D10">
            <v>1500</v>
          </cell>
        </row>
      </sheetData>
      <sheetData sheetId="1375"/>
      <sheetData sheetId="1376"/>
      <sheetData sheetId="1377">
        <row r="10">
          <cell r="D10">
            <v>1500</v>
          </cell>
        </row>
      </sheetData>
      <sheetData sheetId="1378"/>
      <sheetData sheetId="1379">
        <row r="10">
          <cell r="D10">
            <v>1500</v>
          </cell>
        </row>
      </sheetData>
      <sheetData sheetId="1380">
        <row r="10">
          <cell r="D10">
            <v>1500</v>
          </cell>
        </row>
      </sheetData>
      <sheetData sheetId="1381">
        <row r="10">
          <cell r="D10">
            <v>1500</v>
          </cell>
        </row>
      </sheetData>
      <sheetData sheetId="1382"/>
      <sheetData sheetId="1383"/>
      <sheetData sheetId="1384"/>
      <sheetData sheetId="1385">
        <row r="10">
          <cell r="D10">
            <v>1500</v>
          </cell>
        </row>
      </sheetData>
      <sheetData sheetId="1386"/>
      <sheetData sheetId="1387">
        <row r="10">
          <cell r="D10">
            <v>1500</v>
          </cell>
        </row>
      </sheetData>
      <sheetData sheetId="1388">
        <row r="10">
          <cell r="D10">
            <v>1500</v>
          </cell>
        </row>
      </sheetData>
      <sheetData sheetId="1389"/>
      <sheetData sheetId="1390">
        <row r="10">
          <cell r="D10">
            <v>1500</v>
          </cell>
        </row>
      </sheetData>
      <sheetData sheetId="1391">
        <row r="10">
          <cell r="D10">
            <v>1500</v>
          </cell>
        </row>
      </sheetData>
      <sheetData sheetId="1392"/>
      <sheetData sheetId="1393">
        <row r="10">
          <cell r="D10">
            <v>1500</v>
          </cell>
        </row>
      </sheetData>
      <sheetData sheetId="1394">
        <row r="10">
          <cell r="D10">
            <v>1500</v>
          </cell>
        </row>
      </sheetData>
      <sheetData sheetId="1395">
        <row r="10">
          <cell r="D10">
            <v>1500</v>
          </cell>
        </row>
      </sheetData>
      <sheetData sheetId="1396">
        <row r="10">
          <cell r="D10">
            <v>1500</v>
          </cell>
        </row>
      </sheetData>
      <sheetData sheetId="1397">
        <row r="10">
          <cell r="D10">
            <v>1500</v>
          </cell>
        </row>
      </sheetData>
      <sheetData sheetId="1398">
        <row r="10">
          <cell r="D10">
            <v>1500</v>
          </cell>
        </row>
      </sheetData>
      <sheetData sheetId="1399">
        <row r="10">
          <cell r="D10">
            <v>1500</v>
          </cell>
        </row>
      </sheetData>
      <sheetData sheetId="1400">
        <row r="10">
          <cell r="D10">
            <v>1500</v>
          </cell>
        </row>
      </sheetData>
      <sheetData sheetId="1401">
        <row r="10">
          <cell r="D10">
            <v>1500</v>
          </cell>
        </row>
      </sheetData>
      <sheetData sheetId="1402">
        <row r="10">
          <cell r="D10">
            <v>1500</v>
          </cell>
        </row>
      </sheetData>
      <sheetData sheetId="1403">
        <row r="10">
          <cell r="D10">
            <v>1500</v>
          </cell>
        </row>
      </sheetData>
      <sheetData sheetId="1404">
        <row r="10">
          <cell r="D10">
            <v>1500</v>
          </cell>
        </row>
      </sheetData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>
        <row r="10">
          <cell r="D10">
            <v>1500</v>
          </cell>
        </row>
      </sheetData>
      <sheetData sheetId="1420">
        <row r="10">
          <cell r="D10">
            <v>1500</v>
          </cell>
        </row>
      </sheetData>
      <sheetData sheetId="1421">
        <row r="10">
          <cell r="D10">
            <v>1500</v>
          </cell>
        </row>
      </sheetData>
      <sheetData sheetId="1422">
        <row r="10">
          <cell r="D10">
            <v>1500</v>
          </cell>
        </row>
      </sheetData>
      <sheetData sheetId="1423"/>
      <sheetData sheetId="1424"/>
      <sheetData sheetId="1425"/>
      <sheetData sheetId="1426"/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>
        <row r="10">
          <cell r="D10">
            <v>1500</v>
          </cell>
        </row>
      </sheetData>
      <sheetData sheetId="1497"/>
      <sheetData sheetId="1498"/>
      <sheetData sheetId="1499">
        <row r="10">
          <cell r="D10">
            <v>1500</v>
          </cell>
        </row>
      </sheetData>
      <sheetData sheetId="1500"/>
      <sheetData sheetId="1501">
        <row r="10">
          <cell r="D10">
            <v>1500</v>
          </cell>
        </row>
      </sheetData>
      <sheetData sheetId="1502"/>
      <sheetData sheetId="1503"/>
      <sheetData sheetId="1504">
        <row r="10">
          <cell r="D10">
            <v>1500</v>
          </cell>
        </row>
      </sheetData>
      <sheetData sheetId="1505">
        <row r="10">
          <cell r="D10">
            <v>1500</v>
          </cell>
        </row>
      </sheetData>
      <sheetData sheetId="1506">
        <row r="10">
          <cell r="D10">
            <v>1500</v>
          </cell>
        </row>
      </sheetData>
      <sheetData sheetId="1507"/>
      <sheetData sheetId="1508">
        <row r="10">
          <cell r="D10">
            <v>1500</v>
          </cell>
        </row>
      </sheetData>
      <sheetData sheetId="1509"/>
      <sheetData sheetId="1510">
        <row r="10">
          <cell r="D10">
            <v>1500</v>
          </cell>
        </row>
      </sheetData>
      <sheetData sheetId="1511"/>
      <sheetData sheetId="1512">
        <row r="10">
          <cell r="D10">
            <v>1500</v>
          </cell>
        </row>
      </sheetData>
      <sheetData sheetId="1513">
        <row r="10">
          <cell r="D10">
            <v>1500</v>
          </cell>
        </row>
      </sheetData>
      <sheetData sheetId="1514">
        <row r="10">
          <cell r="D10">
            <v>1500</v>
          </cell>
        </row>
      </sheetData>
      <sheetData sheetId="1515"/>
      <sheetData sheetId="1516">
        <row r="10">
          <cell r="D10">
            <v>1500</v>
          </cell>
        </row>
      </sheetData>
      <sheetData sheetId="1517">
        <row r="10">
          <cell r="D10">
            <v>1500</v>
          </cell>
        </row>
      </sheetData>
      <sheetData sheetId="1518"/>
      <sheetData sheetId="1519">
        <row r="10">
          <cell r="D10">
            <v>1500</v>
          </cell>
        </row>
      </sheetData>
      <sheetData sheetId="1520"/>
      <sheetData sheetId="1521"/>
      <sheetData sheetId="1522"/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>
        <row r="10">
          <cell r="D10">
            <v>1500</v>
          </cell>
        </row>
      </sheetData>
      <sheetData sheetId="1536"/>
      <sheetData sheetId="1537">
        <row r="10">
          <cell r="D10">
            <v>1500</v>
          </cell>
        </row>
      </sheetData>
      <sheetData sheetId="1538">
        <row r="10">
          <cell r="D10">
            <v>1500</v>
          </cell>
        </row>
      </sheetData>
      <sheetData sheetId="1539"/>
      <sheetData sheetId="1540">
        <row r="10">
          <cell r="D10">
            <v>1500</v>
          </cell>
        </row>
      </sheetData>
      <sheetData sheetId="1541"/>
      <sheetData sheetId="1542"/>
      <sheetData sheetId="1543"/>
      <sheetData sheetId="1544"/>
      <sheetData sheetId="1545">
        <row r="10">
          <cell r="D10">
            <v>1500</v>
          </cell>
        </row>
      </sheetData>
      <sheetData sheetId="1546">
        <row r="10">
          <cell r="D10">
            <v>1500</v>
          </cell>
        </row>
      </sheetData>
      <sheetData sheetId="1547"/>
      <sheetData sheetId="1548">
        <row r="10">
          <cell r="D10">
            <v>1500</v>
          </cell>
        </row>
      </sheetData>
      <sheetData sheetId="1549"/>
      <sheetData sheetId="1550"/>
      <sheetData sheetId="1551"/>
      <sheetData sheetId="1552">
        <row r="10">
          <cell r="D10">
            <v>1500</v>
          </cell>
        </row>
      </sheetData>
      <sheetData sheetId="1553"/>
      <sheetData sheetId="1554"/>
      <sheetData sheetId="1555"/>
      <sheetData sheetId="1556"/>
      <sheetData sheetId="1557"/>
      <sheetData sheetId="1558">
        <row r="10">
          <cell r="D10">
            <v>1500</v>
          </cell>
        </row>
      </sheetData>
      <sheetData sheetId="1559"/>
      <sheetData sheetId="1560"/>
      <sheetData sheetId="1561">
        <row r="10">
          <cell r="D10">
            <v>1500</v>
          </cell>
        </row>
      </sheetData>
      <sheetData sheetId="1562"/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/>
      <sheetData sheetId="1566"/>
      <sheetData sheetId="1567"/>
      <sheetData sheetId="1568">
        <row r="10">
          <cell r="D10">
            <v>1500</v>
          </cell>
        </row>
      </sheetData>
      <sheetData sheetId="1569"/>
      <sheetData sheetId="1570"/>
      <sheetData sheetId="1571"/>
      <sheetData sheetId="1572">
        <row r="10">
          <cell r="D10">
            <v>1500</v>
          </cell>
        </row>
      </sheetData>
      <sheetData sheetId="1573"/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/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/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>
        <row r="10">
          <cell r="D10">
            <v>1500</v>
          </cell>
        </row>
      </sheetData>
      <sheetData sheetId="1588">
        <row r="10">
          <cell r="D10">
            <v>1500</v>
          </cell>
        </row>
      </sheetData>
      <sheetData sheetId="1589"/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>
        <row r="10">
          <cell r="D10">
            <v>1500</v>
          </cell>
        </row>
      </sheetData>
      <sheetData sheetId="1607">
        <row r="10">
          <cell r="D10">
            <v>1500</v>
          </cell>
        </row>
      </sheetData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/>
      <sheetData sheetId="1611"/>
      <sheetData sheetId="1612"/>
      <sheetData sheetId="1613"/>
      <sheetData sheetId="1614">
        <row r="10">
          <cell r="D10">
            <v>1500</v>
          </cell>
        </row>
      </sheetData>
      <sheetData sheetId="1615">
        <row r="10">
          <cell r="D10">
            <v>1500</v>
          </cell>
        </row>
      </sheetData>
      <sheetData sheetId="1616">
        <row r="10">
          <cell r="D10">
            <v>1500</v>
          </cell>
        </row>
      </sheetData>
      <sheetData sheetId="1617">
        <row r="10">
          <cell r="D10">
            <v>1500</v>
          </cell>
        </row>
      </sheetData>
      <sheetData sheetId="1618">
        <row r="10">
          <cell r="D10">
            <v>1500</v>
          </cell>
        </row>
      </sheetData>
      <sheetData sheetId="1619">
        <row r="10">
          <cell r="D10">
            <v>1500</v>
          </cell>
        </row>
      </sheetData>
      <sheetData sheetId="1620">
        <row r="10">
          <cell r="D10">
            <v>1500</v>
          </cell>
        </row>
      </sheetData>
      <sheetData sheetId="1621">
        <row r="10">
          <cell r="D10">
            <v>1500</v>
          </cell>
        </row>
      </sheetData>
      <sheetData sheetId="1622">
        <row r="10">
          <cell r="D10">
            <v>1500</v>
          </cell>
        </row>
      </sheetData>
      <sheetData sheetId="1623">
        <row r="10">
          <cell r="D10">
            <v>1500</v>
          </cell>
        </row>
      </sheetData>
      <sheetData sheetId="1624">
        <row r="10">
          <cell r="D10">
            <v>1500</v>
          </cell>
        </row>
      </sheetData>
      <sheetData sheetId="1625">
        <row r="10">
          <cell r="D10">
            <v>1500</v>
          </cell>
        </row>
      </sheetData>
      <sheetData sheetId="1626">
        <row r="10">
          <cell r="D10">
            <v>1500</v>
          </cell>
        </row>
      </sheetData>
      <sheetData sheetId="1627"/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>
        <row r="10">
          <cell r="D10">
            <v>1500</v>
          </cell>
        </row>
      </sheetData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>
        <row r="10">
          <cell r="D10">
            <v>1500</v>
          </cell>
        </row>
      </sheetData>
      <sheetData sheetId="1664">
        <row r="10">
          <cell r="D10">
            <v>1500</v>
          </cell>
        </row>
      </sheetData>
      <sheetData sheetId="1665">
        <row r="10">
          <cell r="D10">
            <v>1500</v>
          </cell>
        </row>
      </sheetData>
      <sheetData sheetId="1666">
        <row r="10">
          <cell r="D10">
            <v>1500</v>
          </cell>
        </row>
      </sheetData>
      <sheetData sheetId="1667"/>
      <sheetData sheetId="1668">
        <row r="10">
          <cell r="D10">
            <v>1500</v>
          </cell>
        </row>
      </sheetData>
      <sheetData sheetId="1669">
        <row r="10">
          <cell r="D10">
            <v>1500</v>
          </cell>
        </row>
      </sheetData>
      <sheetData sheetId="1670">
        <row r="10">
          <cell r="D10">
            <v>1500</v>
          </cell>
        </row>
      </sheetData>
      <sheetData sheetId="1671"/>
      <sheetData sheetId="1672"/>
      <sheetData sheetId="1673"/>
      <sheetData sheetId="1674"/>
      <sheetData sheetId="1675"/>
      <sheetData sheetId="1676"/>
      <sheetData sheetId="1677"/>
      <sheetData sheetId="1678">
        <row r="10">
          <cell r="D10">
            <v>1500</v>
          </cell>
        </row>
      </sheetData>
      <sheetData sheetId="1679"/>
      <sheetData sheetId="1680"/>
      <sheetData sheetId="1681">
        <row r="10">
          <cell r="D10">
            <v>1500</v>
          </cell>
        </row>
      </sheetData>
      <sheetData sheetId="1682"/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/>
      <sheetData sheetId="1686">
        <row r="10">
          <cell r="D10">
            <v>1500</v>
          </cell>
        </row>
      </sheetData>
      <sheetData sheetId="1687">
        <row r="10">
          <cell r="D10">
            <v>1500</v>
          </cell>
        </row>
      </sheetData>
      <sheetData sheetId="1688">
        <row r="10">
          <cell r="D10">
            <v>1500</v>
          </cell>
        </row>
      </sheetData>
      <sheetData sheetId="1689">
        <row r="10">
          <cell r="D10">
            <v>1500</v>
          </cell>
        </row>
      </sheetData>
      <sheetData sheetId="1690">
        <row r="10">
          <cell r="D10">
            <v>1500</v>
          </cell>
        </row>
      </sheetData>
      <sheetData sheetId="1691">
        <row r="10">
          <cell r="D10">
            <v>1500</v>
          </cell>
        </row>
      </sheetData>
      <sheetData sheetId="1692">
        <row r="10">
          <cell r="D10">
            <v>1500</v>
          </cell>
        </row>
      </sheetData>
      <sheetData sheetId="1693">
        <row r="10">
          <cell r="D10">
            <v>1500</v>
          </cell>
        </row>
      </sheetData>
      <sheetData sheetId="1694">
        <row r="10">
          <cell r="D10">
            <v>1500</v>
          </cell>
        </row>
      </sheetData>
      <sheetData sheetId="1695">
        <row r="10">
          <cell r="D10">
            <v>1500</v>
          </cell>
        </row>
      </sheetData>
      <sheetData sheetId="1696">
        <row r="10">
          <cell r="D10">
            <v>1500</v>
          </cell>
        </row>
      </sheetData>
      <sheetData sheetId="1697">
        <row r="10">
          <cell r="D10">
            <v>1500</v>
          </cell>
        </row>
      </sheetData>
      <sheetData sheetId="1698">
        <row r="10">
          <cell r="D10">
            <v>1500</v>
          </cell>
        </row>
      </sheetData>
      <sheetData sheetId="1699">
        <row r="10">
          <cell r="D10">
            <v>1500</v>
          </cell>
        </row>
      </sheetData>
      <sheetData sheetId="1700">
        <row r="10">
          <cell r="D10">
            <v>1500</v>
          </cell>
        </row>
      </sheetData>
      <sheetData sheetId="1701">
        <row r="10">
          <cell r="D10">
            <v>1500</v>
          </cell>
        </row>
      </sheetData>
      <sheetData sheetId="1702">
        <row r="10">
          <cell r="D10">
            <v>1500</v>
          </cell>
        </row>
      </sheetData>
      <sheetData sheetId="1703">
        <row r="10">
          <cell r="D10">
            <v>1500</v>
          </cell>
        </row>
      </sheetData>
      <sheetData sheetId="1704">
        <row r="10">
          <cell r="D10">
            <v>1500</v>
          </cell>
        </row>
      </sheetData>
      <sheetData sheetId="1705">
        <row r="10">
          <cell r="D10">
            <v>1500</v>
          </cell>
        </row>
      </sheetData>
      <sheetData sheetId="1706">
        <row r="10">
          <cell r="D10">
            <v>1500</v>
          </cell>
        </row>
      </sheetData>
      <sheetData sheetId="1707">
        <row r="10">
          <cell r="D10">
            <v>1500</v>
          </cell>
        </row>
      </sheetData>
      <sheetData sheetId="1708">
        <row r="10">
          <cell r="D10">
            <v>1500</v>
          </cell>
        </row>
      </sheetData>
      <sheetData sheetId="1709">
        <row r="10">
          <cell r="D10">
            <v>1500</v>
          </cell>
        </row>
      </sheetData>
      <sheetData sheetId="1710">
        <row r="10">
          <cell r="D10">
            <v>1500</v>
          </cell>
        </row>
      </sheetData>
      <sheetData sheetId="1711">
        <row r="10">
          <cell r="D10">
            <v>1500</v>
          </cell>
        </row>
      </sheetData>
      <sheetData sheetId="1712">
        <row r="10">
          <cell r="D10">
            <v>1500</v>
          </cell>
        </row>
      </sheetData>
      <sheetData sheetId="1713"/>
      <sheetData sheetId="1714"/>
      <sheetData sheetId="1715">
        <row r="10">
          <cell r="D10">
            <v>1500</v>
          </cell>
        </row>
      </sheetData>
      <sheetData sheetId="1716"/>
      <sheetData sheetId="1717"/>
      <sheetData sheetId="1718"/>
      <sheetData sheetId="1719"/>
      <sheetData sheetId="1720"/>
      <sheetData sheetId="1721"/>
      <sheetData sheetId="1722">
        <row r="10">
          <cell r="D10">
            <v>1500</v>
          </cell>
        </row>
      </sheetData>
      <sheetData sheetId="1723">
        <row r="10">
          <cell r="D10">
            <v>1500</v>
          </cell>
        </row>
      </sheetData>
      <sheetData sheetId="1724">
        <row r="10">
          <cell r="D10">
            <v>1500</v>
          </cell>
        </row>
      </sheetData>
      <sheetData sheetId="1725">
        <row r="10">
          <cell r="D10">
            <v>1500</v>
          </cell>
        </row>
      </sheetData>
      <sheetData sheetId="1726">
        <row r="10">
          <cell r="D10">
            <v>1500</v>
          </cell>
        </row>
      </sheetData>
      <sheetData sheetId="1727">
        <row r="10">
          <cell r="D10">
            <v>1500</v>
          </cell>
        </row>
      </sheetData>
      <sheetData sheetId="1728"/>
      <sheetData sheetId="1729"/>
      <sheetData sheetId="1730">
        <row r="10">
          <cell r="D10">
            <v>1500</v>
          </cell>
        </row>
      </sheetData>
      <sheetData sheetId="1731">
        <row r="10">
          <cell r="D10">
            <v>1500</v>
          </cell>
        </row>
      </sheetData>
      <sheetData sheetId="1732">
        <row r="10">
          <cell r="D10">
            <v>1500</v>
          </cell>
        </row>
      </sheetData>
      <sheetData sheetId="1733">
        <row r="10">
          <cell r="D10">
            <v>1500</v>
          </cell>
        </row>
      </sheetData>
      <sheetData sheetId="1734">
        <row r="10">
          <cell r="D10">
            <v>1500</v>
          </cell>
        </row>
      </sheetData>
      <sheetData sheetId="1735">
        <row r="10">
          <cell r="D10">
            <v>1500</v>
          </cell>
        </row>
      </sheetData>
      <sheetData sheetId="1736">
        <row r="10">
          <cell r="D10">
            <v>1500</v>
          </cell>
        </row>
      </sheetData>
      <sheetData sheetId="1737">
        <row r="10">
          <cell r="D10">
            <v>1500</v>
          </cell>
        </row>
      </sheetData>
      <sheetData sheetId="1738">
        <row r="10">
          <cell r="D10">
            <v>1500</v>
          </cell>
        </row>
      </sheetData>
      <sheetData sheetId="1739">
        <row r="10">
          <cell r="D10">
            <v>1500</v>
          </cell>
        </row>
      </sheetData>
      <sheetData sheetId="1740">
        <row r="10">
          <cell r="D10">
            <v>1500</v>
          </cell>
        </row>
      </sheetData>
      <sheetData sheetId="1741">
        <row r="10">
          <cell r="D10">
            <v>1500</v>
          </cell>
        </row>
      </sheetData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>
        <row r="10">
          <cell r="D10">
            <v>1500</v>
          </cell>
        </row>
      </sheetData>
      <sheetData sheetId="1748">
        <row r="10">
          <cell r="D10">
            <v>1500</v>
          </cell>
        </row>
      </sheetData>
      <sheetData sheetId="1749">
        <row r="10">
          <cell r="D10">
            <v>1500</v>
          </cell>
        </row>
      </sheetData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/>
      <sheetData sheetId="1754"/>
      <sheetData sheetId="1755">
        <row r="10">
          <cell r="D10">
            <v>1500</v>
          </cell>
        </row>
      </sheetData>
      <sheetData sheetId="1756"/>
      <sheetData sheetId="1757"/>
      <sheetData sheetId="1758"/>
      <sheetData sheetId="1759">
        <row r="10">
          <cell r="D10">
            <v>1500</v>
          </cell>
        </row>
      </sheetData>
      <sheetData sheetId="1760"/>
      <sheetData sheetId="1761">
        <row r="10">
          <cell r="D10">
            <v>1500</v>
          </cell>
        </row>
      </sheetData>
      <sheetData sheetId="1762">
        <row r="10">
          <cell r="D10">
            <v>1500</v>
          </cell>
        </row>
      </sheetData>
      <sheetData sheetId="1763"/>
      <sheetData sheetId="1764">
        <row r="10">
          <cell r="D10">
            <v>1500</v>
          </cell>
        </row>
      </sheetData>
      <sheetData sheetId="1765">
        <row r="10">
          <cell r="D10">
            <v>1500</v>
          </cell>
        </row>
      </sheetData>
      <sheetData sheetId="1766"/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/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>
        <row r="10">
          <cell r="D10">
            <v>1500</v>
          </cell>
        </row>
      </sheetData>
      <sheetData sheetId="1794">
        <row r="10">
          <cell r="D10">
            <v>1500</v>
          </cell>
        </row>
      </sheetData>
      <sheetData sheetId="1795">
        <row r="10">
          <cell r="D10">
            <v>1500</v>
          </cell>
        </row>
      </sheetData>
      <sheetData sheetId="1796">
        <row r="10">
          <cell r="D10">
            <v>1500</v>
          </cell>
        </row>
      </sheetData>
      <sheetData sheetId="1797"/>
      <sheetData sheetId="1798"/>
      <sheetData sheetId="1799"/>
      <sheetData sheetId="1800"/>
      <sheetData sheetId="1801">
        <row r="10">
          <cell r="D10">
            <v>1500</v>
          </cell>
        </row>
      </sheetData>
      <sheetData sheetId="1802">
        <row r="10">
          <cell r="D10">
            <v>1500</v>
          </cell>
        </row>
      </sheetData>
      <sheetData sheetId="1803">
        <row r="10">
          <cell r="D10">
            <v>1500</v>
          </cell>
        </row>
      </sheetData>
      <sheetData sheetId="1804">
        <row r="10">
          <cell r="D10">
            <v>1500</v>
          </cell>
        </row>
      </sheetData>
      <sheetData sheetId="1805">
        <row r="10">
          <cell r="D10">
            <v>1500</v>
          </cell>
        </row>
      </sheetData>
      <sheetData sheetId="1806">
        <row r="10">
          <cell r="D10">
            <v>1500</v>
          </cell>
        </row>
      </sheetData>
      <sheetData sheetId="1807">
        <row r="10">
          <cell r="D10">
            <v>1500</v>
          </cell>
        </row>
      </sheetData>
      <sheetData sheetId="1808">
        <row r="10">
          <cell r="D10">
            <v>1500</v>
          </cell>
        </row>
      </sheetData>
      <sheetData sheetId="1809">
        <row r="10">
          <cell r="D10">
            <v>1500</v>
          </cell>
        </row>
      </sheetData>
      <sheetData sheetId="1810">
        <row r="10">
          <cell r="D10">
            <v>1500</v>
          </cell>
        </row>
      </sheetData>
      <sheetData sheetId="1811"/>
      <sheetData sheetId="1812">
        <row r="10">
          <cell r="D10">
            <v>1500</v>
          </cell>
        </row>
      </sheetData>
      <sheetData sheetId="1813">
        <row r="10">
          <cell r="D10">
            <v>1500</v>
          </cell>
        </row>
      </sheetData>
      <sheetData sheetId="1814"/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>
        <row r="10">
          <cell r="D10">
            <v>1500</v>
          </cell>
        </row>
      </sheetData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>
        <row r="10">
          <cell r="D10">
            <v>1500</v>
          </cell>
        </row>
      </sheetData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>
        <row r="10">
          <cell r="D10">
            <v>1500</v>
          </cell>
        </row>
      </sheetData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>
        <row r="10">
          <cell r="D10">
            <v>1500</v>
          </cell>
        </row>
      </sheetData>
      <sheetData sheetId="1871">
        <row r="10">
          <cell r="D10">
            <v>1500</v>
          </cell>
        </row>
      </sheetData>
      <sheetData sheetId="1872"/>
      <sheetData sheetId="1873">
        <row r="10">
          <cell r="D10">
            <v>1500</v>
          </cell>
        </row>
      </sheetData>
      <sheetData sheetId="1874">
        <row r="10">
          <cell r="D10">
            <v>1500</v>
          </cell>
        </row>
      </sheetData>
      <sheetData sheetId="1875">
        <row r="10">
          <cell r="D10">
            <v>1500</v>
          </cell>
        </row>
      </sheetData>
      <sheetData sheetId="1876">
        <row r="10">
          <cell r="D10">
            <v>1500</v>
          </cell>
        </row>
      </sheetData>
      <sheetData sheetId="1877">
        <row r="10">
          <cell r="D10">
            <v>1500</v>
          </cell>
        </row>
      </sheetData>
      <sheetData sheetId="1878">
        <row r="10">
          <cell r="D10">
            <v>1500</v>
          </cell>
        </row>
      </sheetData>
      <sheetData sheetId="1879">
        <row r="10">
          <cell r="D10">
            <v>1500</v>
          </cell>
        </row>
      </sheetData>
      <sheetData sheetId="1880">
        <row r="10">
          <cell r="D10">
            <v>1500</v>
          </cell>
        </row>
      </sheetData>
      <sheetData sheetId="1881">
        <row r="10">
          <cell r="D10">
            <v>1500</v>
          </cell>
        </row>
      </sheetData>
      <sheetData sheetId="1882">
        <row r="10">
          <cell r="D10">
            <v>1500</v>
          </cell>
        </row>
      </sheetData>
      <sheetData sheetId="1883">
        <row r="10">
          <cell r="D10">
            <v>1500</v>
          </cell>
        </row>
      </sheetData>
      <sheetData sheetId="1884">
        <row r="10">
          <cell r="D10">
            <v>1500</v>
          </cell>
        </row>
      </sheetData>
      <sheetData sheetId="1885">
        <row r="10">
          <cell r="D10">
            <v>1500</v>
          </cell>
        </row>
      </sheetData>
      <sheetData sheetId="1886">
        <row r="10">
          <cell r="D10">
            <v>1500</v>
          </cell>
        </row>
      </sheetData>
      <sheetData sheetId="1887">
        <row r="10">
          <cell r="D10">
            <v>1500</v>
          </cell>
        </row>
      </sheetData>
      <sheetData sheetId="1888">
        <row r="10">
          <cell r="D10">
            <v>1500</v>
          </cell>
        </row>
      </sheetData>
      <sheetData sheetId="1889">
        <row r="10">
          <cell r="D10">
            <v>1500</v>
          </cell>
        </row>
      </sheetData>
      <sheetData sheetId="1890">
        <row r="10">
          <cell r="D10">
            <v>1500</v>
          </cell>
        </row>
      </sheetData>
      <sheetData sheetId="1891">
        <row r="10">
          <cell r="D10">
            <v>1500</v>
          </cell>
        </row>
      </sheetData>
      <sheetData sheetId="1892">
        <row r="10">
          <cell r="D10">
            <v>1500</v>
          </cell>
        </row>
      </sheetData>
      <sheetData sheetId="1893">
        <row r="10">
          <cell r="D10">
            <v>1500</v>
          </cell>
        </row>
      </sheetData>
      <sheetData sheetId="1894">
        <row r="10">
          <cell r="D10">
            <v>1500</v>
          </cell>
        </row>
      </sheetData>
      <sheetData sheetId="1895">
        <row r="10">
          <cell r="D10">
            <v>1500</v>
          </cell>
        </row>
      </sheetData>
      <sheetData sheetId="1896">
        <row r="10">
          <cell r="D10">
            <v>1500</v>
          </cell>
        </row>
      </sheetData>
      <sheetData sheetId="1897">
        <row r="10">
          <cell r="D10">
            <v>1500</v>
          </cell>
        </row>
      </sheetData>
      <sheetData sheetId="1898">
        <row r="10">
          <cell r="D10">
            <v>1500</v>
          </cell>
        </row>
      </sheetData>
      <sheetData sheetId="1899">
        <row r="10">
          <cell r="D10">
            <v>1500</v>
          </cell>
        </row>
      </sheetData>
      <sheetData sheetId="1900"/>
      <sheetData sheetId="1901"/>
      <sheetData sheetId="1902">
        <row r="10">
          <cell r="D10">
            <v>1500</v>
          </cell>
        </row>
      </sheetData>
      <sheetData sheetId="1903"/>
      <sheetData sheetId="1904"/>
      <sheetData sheetId="1905"/>
      <sheetData sheetId="1906"/>
      <sheetData sheetId="1907"/>
      <sheetData sheetId="1908"/>
      <sheetData sheetId="1909">
        <row r="10">
          <cell r="D10">
            <v>1500</v>
          </cell>
        </row>
      </sheetData>
      <sheetData sheetId="1910">
        <row r="10">
          <cell r="D10">
            <v>1500</v>
          </cell>
        </row>
      </sheetData>
      <sheetData sheetId="1911">
        <row r="10">
          <cell r="D10">
            <v>1500</v>
          </cell>
        </row>
      </sheetData>
      <sheetData sheetId="1912">
        <row r="10">
          <cell r="D10">
            <v>1500</v>
          </cell>
        </row>
      </sheetData>
      <sheetData sheetId="1913">
        <row r="10">
          <cell r="D10">
            <v>1500</v>
          </cell>
        </row>
      </sheetData>
      <sheetData sheetId="1914">
        <row r="10">
          <cell r="D10">
            <v>1500</v>
          </cell>
        </row>
      </sheetData>
      <sheetData sheetId="1915"/>
      <sheetData sheetId="1916"/>
      <sheetData sheetId="1917">
        <row r="10">
          <cell r="D10">
            <v>1500</v>
          </cell>
        </row>
      </sheetData>
      <sheetData sheetId="1918">
        <row r="10">
          <cell r="D10">
            <v>1500</v>
          </cell>
        </row>
      </sheetData>
      <sheetData sheetId="1919">
        <row r="10">
          <cell r="D10">
            <v>1500</v>
          </cell>
        </row>
      </sheetData>
      <sheetData sheetId="1920">
        <row r="10">
          <cell r="D10">
            <v>1500</v>
          </cell>
        </row>
      </sheetData>
      <sheetData sheetId="1921">
        <row r="10">
          <cell r="D10">
            <v>1500</v>
          </cell>
        </row>
      </sheetData>
      <sheetData sheetId="1922">
        <row r="10">
          <cell r="D10">
            <v>1500</v>
          </cell>
        </row>
      </sheetData>
      <sheetData sheetId="1923">
        <row r="10">
          <cell r="D10">
            <v>1500</v>
          </cell>
        </row>
      </sheetData>
      <sheetData sheetId="1924">
        <row r="10">
          <cell r="D10">
            <v>1500</v>
          </cell>
        </row>
      </sheetData>
      <sheetData sheetId="1925">
        <row r="10">
          <cell r="D10">
            <v>1500</v>
          </cell>
        </row>
      </sheetData>
      <sheetData sheetId="1926">
        <row r="10">
          <cell r="D10">
            <v>1500</v>
          </cell>
        </row>
      </sheetData>
      <sheetData sheetId="1927">
        <row r="10">
          <cell r="D10">
            <v>1500</v>
          </cell>
        </row>
      </sheetData>
      <sheetData sheetId="1928">
        <row r="10">
          <cell r="D10">
            <v>1500</v>
          </cell>
        </row>
      </sheetData>
      <sheetData sheetId="1929">
        <row r="10">
          <cell r="D10">
            <v>1500</v>
          </cell>
        </row>
      </sheetData>
      <sheetData sheetId="1930">
        <row r="10">
          <cell r="D10">
            <v>1500</v>
          </cell>
        </row>
      </sheetData>
      <sheetData sheetId="1931">
        <row r="10">
          <cell r="D10">
            <v>1500</v>
          </cell>
        </row>
      </sheetData>
      <sheetData sheetId="1932">
        <row r="10">
          <cell r="D10">
            <v>1500</v>
          </cell>
        </row>
      </sheetData>
      <sheetData sheetId="1933">
        <row r="10">
          <cell r="D10">
            <v>1500</v>
          </cell>
        </row>
      </sheetData>
      <sheetData sheetId="1934">
        <row r="10">
          <cell r="D10">
            <v>1500</v>
          </cell>
        </row>
      </sheetData>
      <sheetData sheetId="1935">
        <row r="10">
          <cell r="D10">
            <v>1500</v>
          </cell>
        </row>
      </sheetData>
      <sheetData sheetId="1936">
        <row r="10">
          <cell r="D10">
            <v>1500</v>
          </cell>
        </row>
      </sheetData>
      <sheetData sheetId="1937">
        <row r="10">
          <cell r="D10">
            <v>1500</v>
          </cell>
        </row>
      </sheetData>
      <sheetData sheetId="1938">
        <row r="10">
          <cell r="D10">
            <v>1500</v>
          </cell>
        </row>
      </sheetData>
      <sheetData sheetId="1939">
        <row r="10">
          <cell r="D10">
            <v>1500</v>
          </cell>
        </row>
      </sheetData>
      <sheetData sheetId="1940"/>
      <sheetData sheetId="1941">
        <row r="10">
          <cell r="D10">
            <v>1500</v>
          </cell>
        </row>
      </sheetData>
      <sheetData sheetId="1942"/>
      <sheetData sheetId="1943"/>
      <sheetData sheetId="1944"/>
      <sheetData sheetId="1945"/>
      <sheetData sheetId="1946">
        <row r="10">
          <cell r="D10">
            <v>1500</v>
          </cell>
        </row>
      </sheetData>
      <sheetData sheetId="1947"/>
      <sheetData sheetId="1948">
        <row r="10">
          <cell r="D10">
            <v>1500</v>
          </cell>
        </row>
      </sheetData>
      <sheetData sheetId="1949">
        <row r="10">
          <cell r="D10">
            <v>1500</v>
          </cell>
        </row>
      </sheetData>
      <sheetData sheetId="1950"/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/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/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/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/>
      <sheetData sheetId="1963"/>
      <sheetData sheetId="1964">
        <row r="10">
          <cell r="D10">
            <v>1500</v>
          </cell>
        </row>
      </sheetData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 refreshError="1"/>
      <sheetData sheetId="1978"/>
      <sheetData sheetId="1979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>
        <row r="10">
          <cell r="D10">
            <v>1500</v>
          </cell>
        </row>
      </sheetData>
      <sheetData sheetId="2065">
        <row r="10">
          <cell r="D10">
            <v>1500</v>
          </cell>
        </row>
      </sheetData>
      <sheetData sheetId="2066">
        <row r="10">
          <cell r="D10">
            <v>1500</v>
          </cell>
        </row>
      </sheetData>
      <sheetData sheetId="2067">
        <row r="10">
          <cell r="D10">
            <v>1500</v>
          </cell>
        </row>
      </sheetData>
      <sheetData sheetId="2068">
        <row r="10">
          <cell r="D10">
            <v>1500</v>
          </cell>
        </row>
      </sheetData>
      <sheetData sheetId="2069">
        <row r="10">
          <cell r="D10">
            <v>1500</v>
          </cell>
        </row>
      </sheetData>
      <sheetData sheetId="2070">
        <row r="10">
          <cell r="D10">
            <v>1500</v>
          </cell>
        </row>
      </sheetData>
      <sheetData sheetId="2071">
        <row r="10">
          <cell r="D10">
            <v>1500</v>
          </cell>
        </row>
      </sheetData>
      <sheetData sheetId="2072">
        <row r="10">
          <cell r="D10">
            <v>1500</v>
          </cell>
        </row>
      </sheetData>
      <sheetData sheetId="2073">
        <row r="10">
          <cell r="D10">
            <v>1500</v>
          </cell>
        </row>
      </sheetData>
      <sheetData sheetId="2074">
        <row r="10">
          <cell r="D10">
            <v>1500</v>
          </cell>
        </row>
      </sheetData>
      <sheetData sheetId="2075">
        <row r="10">
          <cell r="D10">
            <v>1500</v>
          </cell>
        </row>
      </sheetData>
      <sheetData sheetId="2076">
        <row r="10">
          <cell r="D10">
            <v>1500</v>
          </cell>
        </row>
      </sheetData>
      <sheetData sheetId="2077">
        <row r="10">
          <cell r="D10">
            <v>1500</v>
          </cell>
        </row>
      </sheetData>
      <sheetData sheetId="2078">
        <row r="10">
          <cell r="D10">
            <v>1500</v>
          </cell>
        </row>
      </sheetData>
      <sheetData sheetId="2079">
        <row r="10">
          <cell r="D10">
            <v>1500</v>
          </cell>
        </row>
      </sheetData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>
        <row r="10">
          <cell r="D10">
            <v>1500</v>
          </cell>
        </row>
      </sheetData>
      <sheetData sheetId="2086">
        <row r="10">
          <cell r="D10">
            <v>1500</v>
          </cell>
        </row>
      </sheetData>
      <sheetData sheetId="2087">
        <row r="10">
          <cell r="D10">
            <v>1500</v>
          </cell>
        </row>
      </sheetData>
      <sheetData sheetId="2088">
        <row r="10">
          <cell r="D10">
            <v>1500</v>
          </cell>
        </row>
      </sheetData>
      <sheetData sheetId="2089">
        <row r="10">
          <cell r="D10">
            <v>1500</v>
          </cell>
        </row>
      </sheetData>
      <sheetData sheetId="2090">
        <row r="10">
          <cell r="D10">
            <v>1500</v>
          </cell>
        </row>
      </sheetData>
      <sheetData sheetId="2091">
        <row r="10">
          <cell r="D10">
            <v>1500</v>
          </cell>
        </row>
      </sheetData>
      <sheetData sheetId="2092">
        <row r="10">
          <cell r="D10">
            <v>1500</v>
          </cell>
        </row>
      </sheetData>
      <sheetData sheetId="2093">
        <row r="10">
          <cell r="D10">
            <v>1500</v>
          </cell>
        </row>
      </sheetData>
      <sheetData sheetId="2094">
        <row r="10">
          <cell r="D10">
            <v>1500</v>
          </cell>
        </row>
      </sheetData>
      <sheetData sheetId="2095">
        <row r="10">
          <cell r="D10">
            <v>1500</v>
          </cell>
        </row>
      </sheetData>
      <sheetData sheetId="2096">
        <row r="10">
          <cell r="D10">
            <v>1500</v>
          </cell>
        </row>
      </sheetData>
      <sheetData sheetId="2097">
        <row r="10">
          <cell r="D10">
            <v>1500</v>
          </cell>
        </row>
      </sheetData>
      <sheetData sheetId="2098">
        <row r="10">
          <cell r="D10">
            <v>1500</v>
          </cell>
        </row>
      </sheetData>
      <sheetData sheetId="2099">
        <row r="10">
          <cell r="D10">
            <v>1500</v>
          </cell>
        </row>
      </sheetData>
      <sheetData sheetId="2100">
        <row r="10">
          <cell r="D10">
            <v>1500</v>
          </cell>
        </row>
      </sheetData>
      <sheetData sheetId="2101">
        <row r="10">
          <cell r="D10">
            <v>1500</v>
          </cell>
        </row>
      </sheetData>
      <sheetData sheetId="2102">
        <row r="10">
          <cell r="D10">
            <v>1500</v>
          </cell>
        </row>
      </sheetData>
      <sheetData sheetId="2103">
        <row r="10">
          <cell r="D10">
            <v>1500</v>
          </cell>
        </row>
      </sheetData>
      <sheetData sheetId="2104">
        <row r="10">
          <cell r="D10">
            <v>1500</v>
          </cell>
        </row>
      </sheetData>
      <sheetData sheetId="2105">
        <row r="10">
          <cell r="D10">
            <v>1500</v>
          </cell>
        </row>
      </sheetData>
      <sheetData sheetId="2106">
        <row r="10">
          <cell r="D10">
            <v>1500</v>
          </cell>
        </row>
      </sheetData>
      <sheetData sheetId="2107">
        <row r="10">
          <cell r="D10">
            <v>1500</v>
          </cell>
        </row>
      </sheetData>
      <sheetData sheetId="2108">
        <row r="10">
          <cell r="D10">
            <v>1500</v>
          </cell>
        </row>
      </sheetData>
      <sheetData sheetId="2109">
        <row r="10">
          <cell r="D10">
            <v>1500</v>
          </cell>
        </row>
      </sheetData>
      <sheetData sheetId="2110">
        <row r="10">
          <cell r="D10">
            <v>1500</v>
          </cell>
        </row>
      </sheetData>
      <sheetData sheetId="2111">
        <row r="10">
          <cell r="D10">
            <v>1500</v>
          </cell>
        </row>
      </sheetData>
      <sheetData sheetId="2112">
        <row r="10">
          <cell r="D10">
            <v>1500</v>
          </cell>
        </row>
      </sheetData>
      <sheetData sheetId="2113">
        <row r="10">
          <cell r="D10">
            <v>1500</v>
          </cell>
        </row>
      </sheetData>
      <sheetData sheetId="2114">
        <row r="10">
          <cell r="D10">
            <v>1500</v>
          </cell>
        </row>
      </sheetData>
      <sheetData sheetId="2115">
        <row r="10">
          <cell r="D10">
            <v>1500</v>
          </cell>
        </row>
      </sheetData>
      <sheetData sheetId="2116">
        <row r="10">
          <cell r="D10">
            <v>1500</v>
          </cell>
        </row>
      </sheetData>
      <sheetData sheetId="2117">
        <row r="10">
          <cell r="D10">
            <v>1500</v>
          </cell>
        </row>
      </sheetData>
      <sheetData sheetId="2118">
        <row r="10">
          <cell r="D10">
            <v>1500</v>
          </cell>
        </row>
      </sheetData>
      <sheetData sheetId="2119">
        <row r="10">
          <cell r="D10">
            <v>1500</v>
          </cell>
        </row>
      </sheetData>
      <sheetData sheetId="2120">
        <row r="10">
          <cell r="D10">
            <v>1500</v>
          </cell>
        </row>
      </sheetData>
      <sheetData sheetId="2121">
        <row r="10">
          <cell r="D10">
            <v>1500</v>
          </cell>
        </row>
      </sheetData>
      <sheetData sheetId="2122">
        <row r="10">
          <cell r="D10">
            <v>1500</v>
          </cell>
        </row>
      </sheetData>
      <sheetData sheetId="2123">
        <row r="10">
          <cell r="D10">
            <v>1500</v>
          </cell>
        </row>
      </sheetData>
      <sheetData sheetId="2124">
        <row r="10">
          <cell r="D10">
            <v>1500</v>
          </cell>
        </row>
      </sheetData>
      <sheetData sheetId="2125">
        <row r="10">
          <cell r="D10">
            <v>1500</v>
          </cell>
        </row>
      </sheetData>
      <sheetData sheetId="2126">
        <row r="10">
          <cell r="D10">
            <v>1500</v>
          </cell>
        </row>
      </sheetData>
      <sheetData sheetId="2127">
        <row r="10">
          <cell r="D10">
            <v>1500</v>
          </cell>
        </row>
      </sheetData>
      <sheetData sheetId="2128">
        <row r="10">
          <cell r="D10">
            <v>1500</v>
          </cell>
        </row>
      </sheetData>
      <sheetData sheetId="2129">
        <row r="10">
          <cell r="D10">
            <v>1500</v>
          </cell>
        </row>
      </sheetData>
      <sheetData sheetId="2130">
        <row r="10">
          <cell r="D10">
            <v>1500</v>
          </cell>
        </row>
      </sheetData>
      <sheetData sheetId="2131">
        <row r="10">
          <cell r="D10">
            <v>1500</v>
          </cell>
        </row>
      </sheetData>
      <sheetData sheetId="2132">
        <row r="10">
          <cell r="D10">
            <v>1500</v>
          </cell>
        </row>
      </sheetData>
      <sheetData sheetId="2133">
        <row r="10">
          <cell r="D10">
            <v>1500</v>
          </cell>
        </row>
      </sheetData>
      <sheetData sheetId="2134">
        <row r="10">
          <cell r="D10">
            <v>1500</v>
          </cell>
        </row>
      </sheetData>
      <sheetData sheetId="2135">
        <row r="10">
          <cell r="D10">
            <v>1500</v>
          </cell>
        </row>
      </sheetData>
      <sheetData sheetId="2136">
        <row r="10">
          <cell r="D10">
            <v>1500</v>
          </cell>
        </row>
      </sheetData>
      <sheetData sheetId="2137">
        <row r="10">
          <cell r="D10">
            <v>1500</v>
          </cell>
        </row>
      </sheetData>
      <sheetData sheetId="2138">
        <row r="10">
          <cell r="D10">
            <v>1500</v>
          </cell>
        </row>
      </sheetData>
      <sheetData sheetId="2139">
        <row r="10">
          <cell r="D10">
            <v>1500</v>
          </cell>
        </row>
      </sheetData>
      <sheetData sheetId="2140">
        <row r="10">
          <cell r="D10">
            <v>1500</v>
          </cell>
        </row>
      </sheetData>
      <sheetData sheetId="2141">
        <row r="10">
          <cell r="D10">
            <v>1500</v>
          </cell>
        </row>
      </sheetData>
      <sheetData sheetId="2142">
        <row r="10">
          <cell r="D10">
            <v>1500</v>
          </cell>
        </row>
      </sheetData>
      <sheetData sheetId="2143">
        <row r="10">
          <cell r="D10">
            <v>1500</v>
          </cell>
        </row>
      </sheetData>
      <sheetData sheetId="2144">
        <row r="10">
          <cell r="D10">
            <v>1500</v>
          </cell>
        </row>
      </sheetData>
      <sheetData sheetId="2145">
        <row r="10">
          <cell r="D10">
            <v>1500</v>
          </cell>
        </row>
      </sheetData>
      <sheetData sheetId="2146">
        <row r="10">
          <cell r="D10">
            <v>1500</v>
          </cell>
        </row>
      </sheetData>
      <sheetData sheetId="2147">
        <row r="10">
          <cell r="D10">
            <v>1500</v>
          </cell>
        </row>
      </sheetData>
      <sheetData sheetId="2148">
        <row r="10">
          <cell r="D10">
            <v>1500</v>
          </cell>
        </row>
      </sheetData>
      <sheetData sheetId="2149">
        <row r="10">
          <cell r="D10">
            <v>1500</v>
          </cell>
        </row>
      </sheetData>
      <sheetData sheetId="2150">
        <row r="10">
          <cell r="D10">
            <v>1500</v>
          </cell>
        </row>
      </sheetData>
      <sheetData sheetId="2151">
        <row r="10">
          <cell r="D10">
            <v>1500</v>
          </cell>
        </row>
      </sheetData>
      <sheetData sheetId="2152">
        <row r="10">
          <cell r="D10">
            <v>1500</v>
          </cell>
        </row>
      </sheetData>
      <sheetData sheetId="2153">
        <row r="10">
          <cell r="D10">
            <v>1500</v>
          </cell>
        </row>
      </sheetData>
      <sheetData sheetId="2154">
        <row r="10">
          <cell r="D10">
            <v>1500</v>
          </cell>
        </row>
      </sheetData>
      <sheetData sheetId="2155">
        <row r="10">
          <cell r="D10">
            <v>1500</v>
          </cell>
        </row>
      </sheetData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>
        <row r="10">
          <cell r="D10">
            <v>1500</v>
          </cell>
        </row>
      </sheetData>
      <sheetData sheetId="2161">
        <row r="10">
          <cell r="D10">
            <v>1500</v>
          </cell>
        </row>
      </sheetData>
      <sheetData sheetId="2162">
        <row r="10">
          <cell r="D10">
            <v>1500</v>
          </cell>
        </row>
      </sheetData>
      <sheetData sheetId="2163">
        <row r="10">
          <cell r="D10">
            <v>1500</v>
          </cell>
        </row>
      </sheetData>
      <sheetData sheetId="2164">
        <row r="10">
          <cell r="D10">
            <v>1500</v>
          </cell>
        </row>
      </sheetData>
      <sheetData sheetId="2165">
        <row r="10">
          <cell r="D10">
            <v>1500</v>
          </cell>
        </row>
      </sheetData>
      <sheetData sheetId="2166">
        <row r="10">
          <cell r="D10">
            <v>1500</v>
          </cell>
        </row>
      </sheetData>
      <sheetData sheetId="2167">
        <row r="10">
          <cell r="D10">
            <v>1500</v>
          </cell>
        </row>
      </sheetData>
      <sheetData sheetId="2168">
        <row r="10">
          <cell r="D10">
            <v>1500</v>
          </cell>
        </row>
      </sheetData>
      <sheetData sheetId="2169">
        <row r="10">
          <cell r="D10">
            <v>1500</v>
          </cell>
        </row>
      </sheetData>
      <sheetData sheetId="2170">
        <row r="10">
          <cell r="D10">
            <v>1500</v>
          </cell>
        </row>
      </sheetData>
      <sheetData sheetId="2171">
        <row r="10">
          <cell r="D10">
            <v>1500</v>
          </cell>
        </row>
      </sheetData>
      <sheetData sheetId="2172">
        <row r="10">
          <cell r="D10">
            <v>1500</v>
          </cell>
        </row>
      </sheetData>
      <sheetData sheetId="2173">
        <row r="10">
          <cell r="D10">
            <v>1500</v>
          </cell>
        </row>
      </sheetData>
      <sheetData sheetId="2174">
        <row r="10">
          <cell r="D10">
            <v>1500</v>
          </cell>
        </row>
      </sheetData>
      <sheetData sheetId="2175">
        <row r="10">
          <cell r="D10">
            <v>1500</v>
          </cell>
        </row>
      </sheetData>
      <sheetData sheetId="2176">
        <row r="10">
          <cell r="D10">
            <v>1500</v>
          </cell>
        </row>
      </sheetData>
      <sheetData sheetId="2177">
        <row r="10">
          <cell r="D10">
            <v>1500</v>
          </cell>
        </row>
      </sheetData>
      <sheetData sheetId="2178">
        <row r="10">
          <cell r="D10">
            <v>1500</v>
          </cell>
        </row>
      </sheetData>
      <sheetData sheetId="2179">
        <row r="10">
          <cell r="D10">
            <v>1500</v>
          </cell>
        </row>
      </sheetData>
      <sheetData sheetId="2180">
        <row r="10">
          <cell r="D10">
            <v>1500</v>
          </cell>
        </row>
      </sheetData>
      <sheetData sheetId="2181">
        <row r="10">
          <cell r="D10">
            <v>1500</v>
          </cell>
        </row>
      </sheetData>
      <sheetData sheetId="2182">
        <row r="10">
          <cell r="D10">
            <v>1500</v>
          </cell>
        </row>
      </sheetData>
      <sheetData sheetId="2183">
        <row r="10">
          <cell r="D10">
            <v>1500</v>
          </cell>
        </row>
      </sheetData>
      <sheetData sheetId="2184">
        <row r="10">
          <cell r="D10">
            <v>1500</v>
          </cell>
        </row>
      </sheetData>
      <sheetData sheetId="2185">
        <row r="10">
          <cell r="D10">
            <v>1500</v>
          </cell>
        </row>
      </sheetData>
      <sheetData sheetId="2186">
        <row r="10">
          <cell r="D10">
            <v>1500</v>
          </cell>
        </row>
      </sheetData>
      <sheetData sheetId="2187">
        <row r="10">
          <cell r="D10">
            <v>1500</v>
          </cell>
        </row>
      </sheetData>
      <sheetData sheetId="2188">
        <row r="10">
          <cell r="D10">
            <v>1500</v>
          </cell>
        </row>
      </sheetData>
      <sheetData sheetId="2189">
        <row r="10">
          <cell r="D10">
            <v>1500</v>
          </cell>
        </row>
      </sheetData>
      <sheetData sheetId="2190">
        <row r="10">
          <cell r="D10">
            <v>1500</v>
          </cell>
        </row>
      </sheetData>
      <sheetData sheetId="2191">
        <row r="10">
          <cell r="D10">
            <v>1500</v>
          </cell>
        </row>
      </sheetData>
      <sheetData sheetId="2192" refreshError="1"/>
      <sheetData sheetId="2193" refreshError="1"/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>
        <row r="10">
          <cell r="D10">
            <v>1500</v>
          </cell>
        </row>
      </sheetData>
      <sheetData sheetId="2200">
        <row r="10">
          <cell r="D10">
            <v>1500</v>
          </cell>
        </row>
      </sheetData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>
        <row r="10">
          <cell r="D10">
            <v>1500</v>
          </cell>
        </row>
      </sheetData>
      <sheetData sheetId="2205">
        <row r="10">
          <cell r="D10">
            <v>1500</v>
          </cell>
        </row>
      </sheetData>
      <sheetData sheetId="2206">
        <row r="10">
          <cell r="D10">
            <v>1500</v>
          </cell>
        </row>
      </sheetData>
      <sheetData sheetId="2207">
        <row r="10">
          <cell r="D10">
            <v>1500</v>
          </cell>
        </row>
      </sheetData>
      <sheetData sheetId="2208">
        <row r="10">
          <cell r="D10">
            <v>1500</v>
          </cell>
        </row>
      </sheetData>
      <sheetData sheetId="2209">
        <row r="10">
          <cell r="D10">
            <v>1500</v>
          </cell>
        </row>
      </sheetData>
      <sheetData sheetId="2210">
        <row r="10">
          <cell r="D10">
            <v>1500</v>
          </cell>
        </row>
      </sheetData>
      <sheetData sheetId="2211">
        <row r="10">
          <cell r="D10">
            <v>1500</v>
          </cell>
        </row>
      </sheetData>
      <sheetData sheetId="2212">
        <row r="10">
          <cell r="D10">
            <v>1500</v>
          </cell>
        </row>
      </sheetData>
      <sheetData sheetId="2213">
        <row r="10">
          <cell r="D10">
            <v>1500</v>
          </cell>
        </row>
      </sheetData>
      <sheetData sheetId="2214">
        <row r="10">
          <cell r="D10">
            <v>1500</v>
          </cell>
        </row>
      </sheetData>
      <sheetData sheetId="2215">
        <row r="10">
          <cell r="D10">
            <v>1500</v>
          </cell>
        </row>
      </sheetData>
      <sheetData sheetId="2216">
        <row r="10">
          <cell r="D10">
            <v>1500</v>
          </cell>
        </row>
      </sheetData>
      <sheetData sheetId="2217">
        <row r="10">
          <cell r="D10">
            <v>1500</v>
          </cell>
        </row>
      </sheetData>
      <sheetData sheetId="2218">
        <row r="10">
          <cell r="D10">
            <v>1500</v>
          </cell>
        </row>
      </sheetData>
      <sheetData sheetId="2219">
        <row r="10">
          <cell r="D10">
            <v>1500</v>
          </cell>
        </row>
      </sheetData>
      <sheetData sheetId="2220">
        <row r="10">
          <cell r="D10">
            <v>1500</v>
          </cell>
        </row>
      </sheetData>
      <sheetData sheetId="2221">
        <row r="10">
          <cell r="D10">
            <v>1500</v>
          </cell>
        </row>
      </sheetData>
      <sheetData sheetId="2222">
        <row r="10">
          <cell r="D10">
            <v>1500</v>
          </cell>
        </row>
      </sheetData>
      <sheetData sheetId="2223">
        <row r="10">
          <cell r="D10">
            <v>1500</v>
          </cell>
        </row>
      </sheetData>
      <sheetData sheetId="2224">
        <row r="10">
          <cell r="D10">
            <v>1500</v>
          </cell>
        </row>
      </sheetData>
      <sheetData sheetId="2225">
        <row r="10">
          <cell r="D10">
            <v>1500</v>
          </cell>
        </row>
      </sheetData>
      <sheetData sheetId="2226">
        <row r="10">
          <cell r="D10">
            <v>1500</v>
          </cell>
        </row>
      </sheetData>
      <sheetData sheetId="2227">
        <row r="10">
          <cell r="D10">
            <v>1500</v>
          </cell>
        </row>
      </sheetData>
      <sheetData sheetId="2228">
        <row r="10">
          <cell r="D10">
            <v>1500</v>
          </cell>
        </row>
      </sheetData>
      <sheetData sheetId="2229">
        <row r="10">
          <cell r="D10">
            <v>1500</v>
          </cell>
        </row>
      </sheetData>
      <sheetData sheetId="2230">
        <row r="10">
          <cell r="D10">
            <v>1500</v>
          </cell>
        </row>
      </sheetData>
      <sheetData sheetId="2231">
        <row r="10">
          <cell r="D10">
            <v>1500</v>
          </cell>
        </row>
      </sheetData>
      <sheetData sheetId="2232">
        <row r="10">
          <cell r="D10">
            <v>1500</v>
          </cell>
        </row>
      </sheetData>
      <sheetData sheetId="2233">
        <row r="10">
          <cell r="D10">
            <v>1500</v>
          </cell>
        </row>
      </sheetData>
      <sheetData sheetId="2234">
        <row r="10">
          <cell r="D10">
            <v>1500</v>
          </cell>
        </row>
      </sheetData>
      <sheetData sheetId="2235">
        <row r="10">
          <cell r="D10">
            <v>1500</v>
          </cell>
        </row>
      </sheetData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>
        <row r="10">
          <cell r="D10">
            <v>1500</v>
          </cell>
        </row>
      </sheetData>
      <sheetData sheetId="2265">
        <row r="10">
          <cell r="D10">
            <v>1500</v>
          </cell>
        </row>
      </sheetData>
      <sheetData sheetId="2266">
        <row r="10">
          <cell r="D10">
            <v>1500</v>
          </cell>
        </row>
      </sheetData>
      <sheetData sheetId="2267">
        <row r="10">
          <cell r="D10">
            <v>1500</v>
          </cell>
        </row>
      </sheetData>
      <sheetData sheetId="2268">
        <row r="10">
          <cell r="D10">
            <v>1500</v>
          </cell>
        </row>
      </sheetData>
      <sheetData sheetId="2269">
        <row r="10">
          <cell r="D10">
            <v>1500</v>
          </cell>
        </row>
      </sheetData>
      <sheetData sheetId="2270">
        <row r="10">
          <cell r="D10">
            <v>1500</v>
          </cell>
        </row>
      </sheetData>
      <sheetData sheetId="2271">
        <row r="10">
          <cell r="D10">
            <v>1500</v>
          </cell>
        </row>
      </sheetData>
      <sheetData sheetId="2272">
        <row r="10">
          <cell r="D10">
            <v>1500</v>
          </cell>
        </row>
      </sheetData>
      <sheetData sheetId="2273">
        <row r="10">
          <cell r="D10">
            <v>1500</v>
          </cell>
        </row>
      </sheetData>
      <sheetData sheetId="2274">
        <row r="10">
          <cell r="D10">
            <v>1500</v>
          </cell>
        </row>
      </sheetData>
      <sheetData sheetId="2275">
        <row r="10">
          <cell r="D10">
            <v>1500</v>
          </cell>
        </row>
      </sheetData>
      <sheetData sheetId="2276">
        <row r="10">
          <cell r="D10">
            <v>1500</v>
          </cell>
        </row>
      </sheetData>
      <sheetData sheetId="2277">
        <row r="10">
          <cell r="D10">
            <v>1500</v>
          </cell>
        </row>
      </sheetData>
      <sheetData sheetId="2278">
        <row r="10">
          <cell r="D10">
            <v>1500</v>
          </cell>
        </row>
      </sheetData>
      <sheetData sheetId="2279">
        <row r="10">
          <cell r="D10">
            <v>1500</v>
          </cell>
        </row>
      </sheetData>
      <sheetData sheetId="2280">
        <row r="10">
          <cell r="D10">
            <v>1500</v>
          </cell>
        </row>
      </sheetData>
      <sheetData sheetId="2281" refreshError="1"/>
      <sheetData sheetId="2282" refreshError="1"/>
      <sheetData sheetId="2283" refreshError="1"/>
      <sheetData sheetId="2284" refreshError="1"/>
      <sheetData sheetId="2285">
        <row r="10">
          <cell r="D10">
            <v>1500</v>
          </cell>
        </row>
      </sheetData>
      <sheetData sheetId="2286">
        <row r="10">
          <cell r="D10">
            <v>1500</v>
          </cell>
        </row>
      </sheetData>
      <sheetData sheetId="2287">
        <row r="10">
          <cell r="D10">
            <v>1500</v>
          </cell>
        </row>
      </sheetData>
      <sheetData sheetId="2288"/>
      <sheetData sheetId="2289"/>
      <sheetData sheetId="2290">
        <row r="10">
          <cell r="D10">
            <v>1500</v>
          </cell>
        </row>
      </sheetData>
      <sheetData sheetId="2291">
        <row r="10">
          <cell r="D10">
            <v>1500</v>
          </cell>
        </row>
      </sheetData>
      <sheetData sheetId="2292">
        <row r="10">
          <cell r="D10">
            <v>1500</v>
          </cell>
        </row>
      </sheetData>
      <sheetData sheetId="2293">
        <row r="10">
          <cell r="D10">
            <v>1500</v>
          </cell>
        </row>
      </sheetData>
      <sheetData sheetId="2294">
        <row r="10">
          <cell r="D10">
            <v>1500</v>
          </cell>
        </row>
      </sheetData>
      <sheetData sheetId="2295">
        <row r="10">
          <cell r="D10">
            <v>1500</v>
          </cell>
        </row>
      </sheetData>
      <sheetData sheetId="2296">
        <row r="10">
          <cell r="D10">
            <v>1500</v>
          </cell>
        </row>
      </sheetData>
      <sheetData sheetId="2297">
        <row r="10">
          <cell r="D10">
            <v>1500</v>
          </cell>
        </row>
      </sheetData>
      <sheetData sheetId="2298">
        <row r="10">
          <cell r="D10">
            <v>1500</v>
          </cell>
        </row>
      </sheetData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>
        <row r="10">
          <cell r="D10">
            <v>1500</v>
          </cell>
        </row>
      </sheetData>
      <sheetData sheetId="2332">
        <row r="10">
          <cell r="D10">
            <v>1500</v>
          </cell>
        </row>
      </sheetData>
      <sheetData sheetId="2333">
        <row r="10">
          <cell r="D10">
            <v>1500</v>
          </cell>
        </row>
      </sheetData>
      <sheetData sheetId="2334">
        <row r="10">
          <cell r="D10">
            <v>1500</v>
          </cell>
        </row>
      </sheetData>
      <sheetData sheetId="2335">
        <row r="10">
          <cell r="D10">
            <v>1500</v>
          </cell>
        </row>
      </sheetData>
      <sheetData sheetId="2336">
        <row r="10">
          <cell r="D10">
            <v>1500</v>
          </cell>
        </row>
      </sheetData>
      <sheetData sheetId="2337">
        <row r="10">
          <cell r="D10">
            <v>1500</v>
          </cell>
        </row>
      </sheetData>
      <sheetData sheetId="2338">
        <row r="10">
          <cell r="D10">
            <v>1500</v>
          </cell>
        </row>
      </sheetData>
      <sheetData sheetId="2339">
        <row r="10">
          <cell r="D10">
            <v>1500</v>
          </cell>
        </row>
      </sheetData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>
        <row r="10">
          <cell r="D10">
            <v>1500</v>
          </cell>
        </row>
      </sheetData>
      <sheetData sheetId="2357">
        <row r="10">
          <cell r="D10">
            <v>1500</v>
          </cell>
        </row>
      </sheetData>
      <sheetData sheetId="2358">
        <row r="10">
          <cell r="D10">
            <v>1500</v>
          </cell>
        </row>
      </sheetData>
      <sheetData sheetId="2359">
        <row r="10">
          <cell r="D10">
            <v>1500</v>
          </cell>
        </row>
      </sheetData>
      <sheetData sheetId="2360">
        <row r="10">
          <cell r="D10">
            <v>1500</v>
          </cell>
        </row>
      </sheetData>
      <sheetData sheetId="2361">
        <row r="10">
          <cell r="D10">
            <v>1500</v>
          </cell>
        </row>
      </sheetData>
      <sheetData sheetId="2362"/>
      <sheetData sheetId="2363"/>
      <sheetData sheetId="2364"/>
      <sheetData sheetId="2365">
        <row r="10">
          <cell r="D10">
            <v>1500</v>
          </cell>
        </row>
      </sheetData>
      <sheetData sheetId="2366">
        <row r="10">
          <cell r="D10">
            <v>1500</v>
          </cell>
        </row>
      </sheetData>
      <sheetData sheetId="2367">
        <row r="10">
          <cell r="D10">
            <v>1500</v>
          </cell>
        </row>
      </sheetData>
      <sheetData sheetId="2368">
        <row r="10">
          <cell r="D10">
            <v>1500</v>
          </cell>
        </row>
      </sheetData>
      <sheetData sheetId="2369">
        <row r="10">
          <cell r="D10">
            <v>1500</v>
          </cell>
        </row>
      </sheetData>
      <sheetData sheetId="2370">
        <row r="10">
          <cell r="D10">
            <v>1500</v>
          </cell>
        </row>
      </sheetData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>
        <row r="10">
          <cell r="D10">
            <v>1500</v>
          </cell>
        </row>
      </sheetData>
      <sheetData sheetId="2376">
        <row r="10">
          <cell r="D10">
            <v>1500</v>
          </cell>
        </row>
      </sheetData>
      <sheetData sheetId="2377">
        <row r="10">
          <cell r="D10">
            <v>1500</v>
          </cell>
        </row>
      </sheetData>
      <sheetData sheetId="2378"/>
      <sheetData sheetId="2379">
        <row r="10">
          <cell r="D10">
            <v>1500</v>
          </cell>
        </row>
      </sheetData>
      <sheetData sheetId="2380">
        <row r="10">
          <cell r="D10">
            <v>1500</v>
          </cell>
        </row>
      </sheetData>
      <sheetData sheetId="2381">
        <row r="10">
          <cell r="D10">
            <v>1500</v>
          </cell>
        </row>
      </sheetData>
      <sheetData sheetId="2382">
        <row r="10">
          <cell r="D10">
            <v>1500</v>
          </cell>
        </row>
      </sheetData>
      <sheetData sheetId="2383">
        <row r="10">
          <cell r="D10">
            <v>1500</v>
          </cell>
        </row>
      </sheetData>
      <sheetData sheetId="2384" refreshError="1"/>
      <sheetData sheetId="2385" refreshError="1"/>
      <sheetData sheetId="2386" refreshError="1"/>
      <sheetData sheetId="2387" refreshError="1"/>
      <sheetData sheetId="2388">
        <row r="10">
          <cell r="D10">
            <v>1500</v>
          </cell>
        </row>
      </sheetData>
      <sheetData sheetId="2389">
        <row r="10">
          <cell r="D10">
            <v>1500</v>
          </cell>
        </row>
      </sheetData>
      <sheetData sheetId="2390">
        <row r="10">
          <cell r="D10">
            <v>1500</v>
          </cell>
        </row>
      </sheetData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>
        <row r="10">
          <cell r="D10">
            <v>1500</v>
          </cell>
        </row>
      </sheetData>
      <sheetData sheetId="2395">
        <row r="10">
          <cell r="D10">
            <v>1500</v>
          </cell>
        </row>
      </sheetData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>
        <row r="10">
          <cell r="D10">
            <v>1500</v>
          </cell>
        </row>
      </sheetData>
      <sheetData sheetId="2400">
        <row r="10">
          <cell r="D10">
            <v>1500</v>
          </cell>
        </row>
      </sheetData>
      <sheetData sheetId="2401">
        <row r="10">
          <cell r="D10">
            <v>1500</v>
          </cell>
        </row>
      </sheetData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>
        <row r="10">
          <cell r="D10">
            <v>1500</v>
          </cell>
        </row>
      </sheetData>
      <sheetData sheetId="2541">
        <row r="10">
          <cell r="D10">
            <v>1500</v>
          </cell>
        </row>
      </sheetData>
      <sheetData sheetId="2542">
        <row r="10">
          <cell r="D10">
            <v>1500</v>
          </cell>
        </row>
      </sheetData>
      <sheetData sheetId="2543">
        <row r="10">
          <cell r="D10">
            <v>1500</v>
          </cell>
        </row>
      </sheetData>
      <sheetData sheetId="2544">
        <row r="10">
          <cell r="D10">
            <v>1500</v>
          </cell>
        </row>
      </sheetData>
      <sheetData sheetId="2545">
        <row r="10">
          <cell r="D10">
            <v>1500</v>
          </cell>
        </row>
      </sheetData>
      <sheetData sheetId="2546">
        <row r="10">
          <cell r="D10">
            <v>1500</v>
          </cell>
        </row>
      </sheetData>
      <sheetData sheetId="2547">
        <row r="10">
          <cell r="D10">
            <v>1500</v>
          </cell>
        </row>
      </sheetData>
      <sheetData sheetId="2548">
        <row r="10">
          <cell r="D10">
            <v>1500</v>
          </cell>
        </row>
      </sheetData>
      <sheetData sheetId="2549">
        <row r="10">
          <cell r="D10">
            <v>1500</v>
          </cell>
        </row>
      </sheetData>
      <sheetData sheetId="2550">
        <row r="10">
          <cell r="D10">
            <v>1500</v>
          </cell>
        </row>
      </sheetData>
      <sheetData sheetId="2551">
        <row r="10">
          <cell r="D10">
            <v>1500</v>
          </cell>
        </row>
      </sheetData>
      <sheetData sheetId="2552">
        <row r="10">
          <cell r="D10">
            <v>1500</v>
          </cell>
        </row>
      </sheetData>
      <sheetData sheetId="2553">
        <row r="10">
          <cell r="D10">
            <v>1500</v>
          </cell>
        </row>
      </sheetData>
      <sheetData sheetId="2554">
        <row r="10">
          <cell r="D10">
            <v>1500</v>
          </cell>
        </row>
      </sheetData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>
        <row r="10">
          <cell r="D10">
            <v>1500</v>
          </cell>
        </row>
      </sheetData>
      <sheetData sheetId="2600">
        <row r="10">
          <cell r="D10">
            <v>1500</v>
          </cell>
        </row>
      </sheetData>
      <sheetData sheetId="2601">
        <row r="10">
          <cell r="D10">
            <v>1500</v>
          </cell>
        </row>
      </sheetData>
      <sheetData sheetId="2602">
        <row r="10">
          <cell r="D10">
            <v>1500</v>
          </cell>
        </row>
      </sheetData>
      <sheetData sheetId="2603">
        <row r="10">
          <cell r="D10">
            <v>1500</v>
          </cell>
        </row>
      </sheetData>
      <sheetData sheetId="2604">
        <row r="10">
          <cell r="D10">
            <v>1500</v>
          </cell>
        </row>
      </sheetData>
      <sheetData sheetId="2605">
        <row r="10">
          <cell r="D10">
            <v>1500</v>
          </cell>
        </row>
      </sheetData>
      <sheetData sheetId="2606">
        <row r="10">
          <cell r="D10">
            <v>1500</v>
          </cell>
        </row>
      </sheetData>
      <sheetData sheetId="2607">
        <row r="10">
          <cell r="D10">
            <v>1500</v>
          </cell>
        </row>
      </sheetData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>
        <row r="10">
          <cell r="D10">
            <v>1500</v>
          </cell>
        </row>
      </sheetData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>
        <row r="10">
          <cell r="D10">
            <v>1500</v>
          </cell>
        </row>
      </sheetData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 refreshError="1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/>
      <sheetData sheetId="3170"/>
      <sheetData sheetId="3171"/>
      <sheetData sheetId="3172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/>
      <sheetData sheetId="3204"/>
      <sheetData sheetId="3205"/>
      <sheetData sheetId="3206" refreshError="1"/>
      <sheetData sheetId="3207"/>
      <sheetData sheetId="3208"/>
      <sheetData sheetId="3209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sheet"/>
      <sheetName val="prelims"/>
      <sheetName val="SITE REV-1"/>
      <sheetName val="Townhouses"/>
      <sheetName val="PSUMS"/>
      <sheetName val="summary"/>
      <sheetName val="Prelim"/>
      <sheetName val="MOS"/>
      <sheetName val="SITE_REV-1"/>
      <sheetName val="WACC"/>
      <sheetName val="Project Summary - 2011"/>
      <sheetName val="Calendar"/>
      <sheetName val="pvc vent"/>
      <sheetName val="FitOutConfCentre"/>
      <sheetName val="FORM5"/>
      <sheetName val="CASHFLOWS"/>
      <sheetName val="1"/>
      <sheetName val="5"/>
      <sheetName val="입찰내역 발주처 양식"/>
      <sheetName val="Rate Analysis"/>
      <sheetName val="upa"/>
      <sheetName val="입찰내역_발주처_양식"/>
      <sheetName val="Rate_Analysis"/>
      <sheetName val="Sheet9"/>
      <sheetName val="analysis"/>
      <sheetName val="Beamsked"/>
      <sheetName val="Columnsked"/>
      <sheetName val="opstat"/>
      <sheetName val="costs"/>
      <sheetName val="RMOPS"/>
      <sheetName val="Bank Assignments"/>
      <sheetName val="Inflow"/>
      <sheetName val="SCHEDULE"/>
      <sheetName val="4"/>
      <sheetName val="CERTIFICATE"/>
      <sheetName val="AOP Summary-2"/>
      <sheetName val="Bank_Assignments"/>
      <sheetName val="Project_Summary_-_2011"/>
      <sheetName val="SITE_REV-11"/>
      <sheetName val="Bank_Assignments1"/>
      <sheetName val="Project_Summary_-_20111"/>
      <sheetName val="SITE_REV-12"/>
      <sheetName val="Bank_Assignments2"/>
      <sheetName val="Project_Summary_-_20112"/>
      <sheetName val="Cash2"/>
      <sheetName val="Z"/>
      <sheetName val="Initial Data"/>
      <sheetName val="PRICE INFO"/>
      <sheetName val="LABOUR PRODUCTIVITY-TAV"/>
      <sheetName val="MATERIAL PRICES"/>
      <sheetName val="PriceSummary"/>
      <sheetName val="cover page"/>
      <sheetName val="BQMPALOC"/>
      <sheetName val="9"/>
      <sheetName val="Bank Debits-CREDITS"/>
      <sheetName val="PNTEXT"/>
      <sheetName val="SystemData"/>
      <sheetName val="Cover"/>
      <sheetName val="预算封面"/>
      <sheetName val="Bill No. 3"/>
    </sheetNames>
    <sheetDataSet>
      <sheetData sheetId="0">
        <row r="1">
          <cell r="C1" t="str">
            <v>18 TOWNHOUSES FOR SHEIKH MOHAMMED BIN HASHER AL MAKTOUM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C1" t="str">
            <v>18 TOWNHOUSES FOR SHEIKH MOHAMMED BIN HASHER AL MAKTOUM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Cash2"/>
      <sheetName val="Z"/>
      <sheetName val="SubmitCal"/>
      <sheetName val="HQ-TO"/>
      <sheetName val="Raw Data"/>
      <sheetName val="C1ㅇ"/>
      <sheetName val="Day work"/>
      <sheetName val="BOQ"/>
      <sheetName val="Notes"/>
      <sheetName val="Register"/>
      <sheetName val="#3E1_GCR"/>
      <sheetName val="Details"/>
      <sheetName val="price sch rev0"/>
      <sheetName val="Option"/>
      <sheetName val="Details and Earnings Charts"/>
      <sheetName val="P1 A15 &amp; A13 N Prelims Flysheet"/>
      <sheetName val="data base"/>
      <sheetName val="FitOutConfCentre"/>
      <sheetName val="price sch rev0.xls"/>
      <sheetName val="PMV REQ"/>
      <sheetName val="Summary"/>
      <sheetName val="Testing"/>
      <sheetName val="노원열병합  건축공사기성내역서"/>
      <sheetName val="0200 Siteworks"/>
      <sheetName val="CPA7-31"/>
      <sheetName val="Revised_2_fc4a"/>
      <sheetName val="INPUT BUDGET AED"/>
      <sheetName val="Master Data Sheet"/>
      <sheetName val="Contents"/>
      <sheetName val="F031-3(ANLZ)"/>
      <sheetName val="Electrical_database"/>
      <sheetName val="Sheet1 (2)"/>
      <sheetName val="Profit Plan"/>
      <sheetName val="Plumbing FROM bILL"/>
      <sheetName val="BOQ건축"/>
      <sheetName val="BQ"/>
      <sheetName val="BQ External"/>
      <sheetName val="8. Narrative"/>
      <sheetName val="Raw_Data"/>
      <sheetName val="FORM7"/>
      <sheetName val="Forecast"/>
      <sheetName val="Detail Page"/>
      <sheetName val="Basement Extract"/>
      <sheetName val="SAD"/>
      <sheetName val="SA Plen."/>
      <sheetName val="Retu. Duct"/>
      <sheetName val="RA Plen."/>
      <sheetName val="T. Ex. Duct"/>
      <sheetName val="ERECIN"/>
      <sheetName val="입찰내역 발주처 양식"/>
      <sheetName val="Takeoff"/>
      <sheetName val="Rate Analysis"/>
      <sheetName val="Values"/>
      <sheetName val="일위대가"/>
      <sheetName val="MixBed"/>
      <sheetName val="CondPol"/>
      <sheetName val="DBs"/>
      <sheetName val="VOP_June_07"/>
      <sheetName val="VOP_June_07 _rev1_"/>
      <sheetName val="VOP_Sept_07"/>
      <sheetName val="Main"/>
      <sheetName val="Data"/>
      <sheetName val="DT"/>
      <sheetName val="ECARates"/>
      <sheetName val="BaseWeight"/>
      <sheetName val="Model"/>
      <sheetName val="CONSTRUCTION COMPONENT"/>
      <sheetName val="HVAC BoQ"/>
      <sheetName val="INDIGINEOUS ITEMS "/>
      <sheetName val="Intro"/>
      <sheetName val="Input"/>
      <sheetName val="Controls"/>
      <sheetName val="E19 Boiler Room A"/>
      <sheetName val="SPT vs PHI"/>
      <sheetName val="Internal"/>
      <sheetName val="Financials"/>
      <sheetName val="CashFlow"/>
      <sheetName val="Calc"/>
      <sheetName val="Stage CF"/>
      <sheetName val="PLANT"/>
      <sheetName val="INSTRUMENT"/>
      <sheetName val="SpecITEM"/>
      <sheetName val="LINE_Sc"/>
      <sheetName val="MOTOR"/>
      <sheetName val="Manpower"/>
      <sheetName val="Accrued Interest"/>
      <sheetName val="KG-LS"/>
      <sheetName val="EXRATES"/>
      <sheetName val="Old"/>
      <sheetName val="Operating Statistics"/>
      <sheetName val="Raw_Data1"/>
      <sheetName val="Detail_Page"/>
      <sheetName val="Details_and_Earnings_Charts"/>
      <sheetName val="Basement_Extract"/>
      <sheetName val="SA_Plen_"/>
      <sheetName val="Retu__Duct"/>
      <sheetName val="RA_Plen_"/>
      <sheetName val="T__Ex__Duct"/>
      <sheetName val="Day_work"/>
      <sheetName val="price_sch_rev0"/>
      <sheetName val="P1_A15_&amp;_A13_N_Prelims_Flysheet"/>
      <sheetName val="0200_Siteworks"/>
      <sheetName val="노원열병합__건축공사기성내역서"/>
      <sheetName val="price_sch_rev0_xls"/>
      <sheetName val="INPUT_BUDGET_AED"/>
      <sheetName val="PMV_REQ"/>
      <sheetName val="Sheet1_(2)"/>
      <sheetName val="8__Narrative"/>
      <sheetName val="VOP_June_07__rev1_"/>
      <sheetName val="data_base"/>
      <sheetName val="CONSTRUCTION_COMPONENT"/>
      <sheetName val="Plumbing_FROM_bILL"/>
      <sheetName val="Master_Data_Sheet"/>
      <sheetName val="Profit_Plan"/>
      <sheetName val="BQ_External"/>
      <sheetName val="Stage_CF"/>
      <sheetName val="INDIGINEOUS_ITEMS_"/>
      <sheetName val="E19_Boiler_Room_A"/>
      <sheetName val="SPT_vs_PHI"/>
      <sheetName val="eq_data"/>
      <sheetName val="SEX"/>
      <sheetName val="opstat"/>
      <sheetName val="costs"/>
      <sheetName val="Sheet1"/>
      <sheetName val="Intermediate Staff_C"/>
      <sheetName val="STAFF AC--535 -19.1.09"/>
      <sheetName val="AHU"/>
      <sheetName val="Macro-Dexterne"/>
      <sheetName val="Macro-Diam-interne"/>
      <sheetName val="Macro-cons"/>
      <sheetName val="Macro-Long"/>
      <sheetName val="Macro-Epaisseur"/>
      <sheetName val="Macro-press"/>
      <sheetName val="C3-bill"/>
      <sheetName val="Bill No 13 - Rev 13-03-2017"/>
      <sheetName val="NPV"/>
      <sheetName val="Info Sheet"/>
      <sheetName val="VARIATION LOG"/>
      <sheetName val="VE LOG "/>
      <sheetName val="CHW INS-contract"/>
      <sheetName val="Panels (DWG)"/>
      <sheetName val="Sheet7"/>
      <sheetName val="Macro-Hardy-Cross"/>
      <sheetName val="Macro-Newton"/>
      <sheetName val="Macro-Pression"/>
      <sheetName val="G.Sum"/>
      <sheetName val="Equip"/>
      <sheetName val="Data Sheet"/>
      <sheetName val="E H Blinding"/>
      <sheetName val="E H Excavation"/>
      <sheetName val="Pc name"/>
      <sheetName val="C P A Blinding"/>
      <sheetName val="New Rates"/>
      <sheetName val="Surge tank"/>
      <sheetName val="Pool Finishes"/>
      <sheetName val="Surrounds"/>
      <sheetName val="Plantroom"/>
      <sheetName val="Reinf't"/>
      <sheetName val="1"/>
      <sheetName val="entitlements"/>
      <sheetName val="Total All By Trades highest 1st"/>
      <sheetName val="MS08-01 S"/>
      <sheetName val="MS08-01 P"/>
      <sheetName val="당초"/>
      <sheetName val="A.O.R."/>
      <sheetName val="Standard_mass_bal_template"/>
      <sheetName val="Lulworth NEW TF CALCS"/>
      <sheetName val="Lstsub"/>
      <sheetName val=" GULF"/>
      <sheetName val="MOS"/>
      <sheetName val="MASTER_RATE ANALYSIS"/>
      <sheetName val="FS-Line Status"/>
      <sheetName val="equiptment"/>
      <sheetName val="MWHAJ Staff Rates"/>
      <sheetName val="Total Costs"/>
      <sheetName val="calcul"/>
      <sheetName val="Harewood"/>
      <sheetName val="L-Mechanical"/>
      <sheetName val="CIF COST ITEM"/>
      <sheetName val="1-G1"/>
      <sheetName val="Siteworks"/>
      <sheetName val="CLform"/>
      <sheetName val="F4.13"/>
      <sheetName val="ECO rates+"/>
      <sheetName val="Inflation"/>
      <sheetName val="sumcosts"/>
      <sheetName val="Validation Tables"/>
      <sheetName val="bkg"/>
      <sheetName val="cbrd460"/>
      <sheetName val="bcl"/>
      <sheetName val="1234"/>
      <sheetName val="pricesummary"/>
      <sheetName val="PB"/>
      <sheetName val="INDEX"/>
      <sheetName val="AREAS"/>
      <sheetName val="Z- GENERAL PRICE SUMMARY"/>
      <sheetName val="Schedule(4)"/>
      <sheetName val="FORM-16"/>
      <sheetName val="Faktor"/>
      <sheetName val="A"/>
      <sheetName val="Calendar"/>
      <sheetName val="Actual Cost"/>
      <sheetName val="FACTOR"/>
      <sheetName val="Schedule D - Early Warnings"/>
      <sheetName val="Schedule C - Variations"/>
      <sheetName val="MWHAJ_Staff_Rates2"/>
      <sheetName val="Drop Downs"/>
      <sheetName val="crews"/>
      <sheetName val="RCC,Ret. Wall"/>
      <sheetName val="PRECAST lightconc-II"/>
      <sheetName val="sc"/>
      <sheetName val="4C (R2)"/>
      <sheetName val="Raw_Data2"/>
      <sheetName val="Day_work1"/>
      <sheetName val="price_sch_rev01"/>
      <sheetName val="Details_and_Earnings_Charts1"/>
      <sheetName val="P1_A15_&amp;_A13_N_Prelims_Flyshee1"/>
      <sheetName val="0200_Siteworks1"/>
      <sheetName val="PMV_REQ1"/>
      <sheetName val="노원열병합__건축공사기성내역서1"/>
      <sheetName val="price_sch_rev0_xls1"/>
      <sheetName val="Sheet1_(2)1"/>
      <sheetName val="Detail_Page1"/>
      <sheetName val="Basement_Extract1"/>
      <sheetName val="SA_Plen_1"/>
      <sheetName val="Retu__Duct1"/>
      <sheetName val="RA_Plen_1"/>
      <sheetName val="T__Ex__Duct1"/>
      <sheetName val="INPUT_BUDGET_AED1"/>
      <sheetName val="8__Narrative1"/>
      <sheetName val="VOP_June_07__rev1_1"/>
      <sheetName val="data_base1"/>
      <sheetName val="SPT_vs_PHI1"/>
      <sheetName val="CONSTRUCTION_COMPONENT1"/>
      <sheetName val="Plumbing_FROM_bILL1"/>
      <sheetName val="Master_Data_Sheet1"/>
      <sheetName val="Profit_Plan1"/>
      <sheetName val="BQ_External1"/>
      <sheetName val="E19_Boiler_Room_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st"/>
      <sheetName val="Ath"/>
      <sheetName val="Bar"/>
      <sheetName val="Ber"/>
      <sheetName val="Bud"/>
      <sheetName val="Brus"/>
      <sheetName val="Cop"/>
      <sheetName val="Fran"/>
      <sheetName val="Gen"/>
      <sheetName val="Istan"/>
      <sheetName val="Lisb"/>
      <sheetName val="Lond"/>
      <sheetName val="Mad"/>
      <sheetName val="Paris"/>
      <sheetName val="Pra"/>
      <sheetName val="Rome"/>
      <sheetName val="Stk"/>
      <sheetName val="Vi"/>
      <sheetName val="War"/>
      <sheetName val="Total"/>
      <sheetName val="Zur"/>
      <sheetName val="old val"/>
      <sheetName val="new val"/>
      <sheetName val="ARTICLE"/>
      <sheetName val="summary to do"/>
      <sheetName val="Demand"/>
      <sheetName val="O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9">
          <cell r="AI59">
            <v>0.1742012239919204</v>
          </cell>
          <cell r="AJ59" t="str">
            <v>Barcelona</v>
          </cell>
        </row>
        <row r="60">
          <cell r="AI60">
            <v>0.12614925502884472</v>
          </cell>
          <cell r="AJ60" t="str">
            <v>Stockholm</v>
          </cell>
        </row>
        <row r="61">
          <cell r="AI61">
            <v>0.12263126101347929</v>
          </cell>
          <cell r="AJ61" t="str">
            <v>Athens</v>
          </cell>
        </row>
        <row r="62">
          <cell r="AI62">
            <v>0.1215486329325863</v>
          </cell>
          <cell r="AJ62" t="str">
            <v>Rome</v>
          </cell>
        </row>
        <row r="63">
          <cell r="AI63">
            <v>0.11870759466643548</v>
          </cell>
          <cell r="AJ63" t="str">
            <v>London</v>
          </cell>
        </row>
        <row r="64">
          <cell r="AI64">
            <v>0.11838672634208754</v>
          </cell>
          <cell r="AJ64" t="str">
            <v xml:space="preserve">Amsterdam </v>
          </cell>
        </row>
        <row r="65">
          <cell r="AI65">
            <v>0.11487490490786977</v>
          </cell>
          <cell r="AJ65" t="str">
            <v>Budapest</v>
          </cell>
        </row>
        <row r="66">
          <cell r="AI66">
            <v>0.10380841923237911</v>
          </cell>
          <cell r="AJ66" t="str">
            <v>Istanbul</v>
          </cell>
        </row>
        <row r="67">
          <cell r="AI67">
            <v>9.0655135691014327E-2</v>
          </cell>
          <cell r="AJ67" t="str">
            <v>Madrid</v>
          </cell>
        </row>
        <row r="68">
          <cell r="AI68">
            <v>8.542988704245294E-2</v>
          </cell>
          <cell r="AJ68" t="str">
            <v>Copenhagen</v>
          </cell>
        </row>
        <row r="69">
          <cell r="AI69">
            <v>5.41558740720363E-2</v>
          </cell>
          <cell r="AJ69" t="str">
            <v>Lisbon</v>
          </cell>
        </row>
        <row r="70">
          <cell r="AI70">
            <v>4.7271802274804604E-2</v>
          </cell>
          <cell r="AJ70" t="str">
            <v>Brussels</v>
          </cell>
        </row>
        <row r="71">
          <cell r="AI71">
            <v>3.8582814959494796E-2</v>
          </cell>
          <cell r="AJ71" t="str">
            <v>Zurich</v>
          </cell>
        </row>
        <row r="72">
          <cell r="AI72">
            <v>3.7470828377979486E-2</v>
          </cell>
          <cell r="AJ72" t="str">
            <v>Warsaw</v>
          </cell>
        </row>
        <row r="73">
          <cell r="AI73">
            <v>3.3066394940762987E-2</v>
          </cell>
          <cell r="AJ73" t="str">
            <v>Paris</v>
          </cell>
        </row>
        <row r="74">
          <cell r="AI74">
            <v>1.9701544791855981E-2</v>
          </cell>
          <cell r="AJ74" t="str">
            <v>Geneva</v>
          </cell>
        </row>
        <row r="75">
          <cell r="AI75">
            <v>9.3620929932257627E-3</v>
          </cell>
          <cell r="AJ75" t="str">
            <v>Prague</v>
          </cell>
        </row>
        <row r="76">
          <cell r="AI76">
            <v>7.3081155747772341E-3</v>
          </cell>
          <cell r="AJ76" t="str">
            <v>Frankfurt</v>
          </cell>
        </row>
        <row r="77">
          <cell r="AI77">
            <v>5.8262979588069516E-3</v>
          </cell>
          <cell r="AJ77" t="str">
            <v>Vienna</v>
          </cell>
        </row>
        <row r="78">
          <cell r="AI78">
            <v>-1.1570468783548659E-2</v>
          </cell>
          <cell r="AJ78" t="str">
            <v>Berlin</v>
          </cell>
        </row>
        <row r="180">
          <cell r="CC180" t="str">
            <v>London</v>
          </cell>
          <cell r="CD180">
            <v>245616.97861537585</v>
          </cell>
          <cell r="CI180">
            <v>504989.82192031178</v>
          </cell>
          <cell r="CJ180">
            <v>0.11838672634208745</v>
          </cell>
        </row>
        <row r="181">
          <cell r="CC181" t="str">
            <v>Paris</v>
          </cell>
          <cell r="CD181">
            <v>360262.19676470879</v>
          </cell>
          <cell r="CI181">
            <v>433514.74692985113</v>
          </cell>
          <cell r="CJ181">
            <v>0.12263126101347945</v>
          </cell>
        </row>
        <row r="182">
          <cell r="CC182" t="str">
            <v>Geneva</v>
          </cell>
          <cell r="CD182">
            <v>234148.6059721004</v>
          </cell>
          <cell r="CI182">
            <v>279866.6510886774</v>
          </cell>
          <cell r="CJ182">
            <v>0.17420122399192048</v>
          </cell>
        </row>
        <row r="183">
          <cell r="CC183" t="str">
            <v>Zurich</v>
          </cell>
          <cell r="CD183">
            <v>204241.83129156829</v>
          </cell>
          <cell r="CI183">
            <v>267574.39073063008</v>
          </cell>
          <cell r="CJ183">
            <v>-1.1570468783547252E-2</v>
          </cell>
        </row>
        <row r="184">
          <cell r="CC184" t="str">
            <v>Rome</v>
          </cell>
          <cell r="CD184">
            <v>155319.19350225021</v>
          </cell>
          <cell r="CI184">
            <v>264487.12015242467</v>
          </cell>
          <cell r="CJ184">
            <v>0.11487490490786972</v>
          </cell>
        </row>
        <row r="185">
          <cell r="CC185" t="str">
            <v xml:space="preserve">Amsterdam </v>
          </cell>
          <cell r="CD185">
            <v>122574.00650737422</v>
          </cell>
          <cell r="CI185">
            <v>213761.68475649037</v>
          </cell>
          <cell r="CJ185">
            <v>4.7271802274804688E-2</v>
          </cell>
        </row>
        <row r="186">
          <cell r="CC186" t="str">
            <v>Madrid</v>
          </cell>
          <cell r="CD186">
            <v>149874.01768344388</v>
          </cell>
          <cell r="CI186">
            <v>209076.06180099389</v>
          </cell>
          <cell r="CJ186">
            <v>8.5429887042452815E-2</v>
          </cell>
        </row>
        <row r="187">
          <cell r="CC187" t="str">
            <v>Europe</v>
          </cell>
          <cell r="CD187">
            <v>145811.67205942678</v>
          </cell>
          <cell r="CI187">
            <v>204202.07045533412</v>
          </cell>
          <cell r="CJ187">
            <v>7.3081155747773069E-3</v>
          </cell>
        </row>
        <row r="188">
          <cell r="CC188" t="str">
            <v>Barcelona</v>
          </cell>
          <cell r="CD188">
            <v>85398.710459551774</v>
          </cell>
          <cell r="CI188">
            <v>172307.69562492197</v>
          </cell>
          <cell r="CJ188">
            <v>1.970154479185604E-2</v>
          </cell>
        </row>
        <row r="189">
          <cell r="CC189" t="str">
            <v>Istanbul</v>
          </cell>
          <cell r="CD189">
            <v>100257.77229993447</v>
          </cell>
          <cell r="CI189">
            <v>165276.34717117791</v>
          </cell>
          <cell r="CJ189">
            <v>0.10380841923237903</v>
          </cell>
        </row>
        <row r="190">
          <cell r="CC190" t="str">
            <v>Vienna</v>
          </cell>
          <cell r="CD190">
            <v>153556.65202542598</v>
          </cell>
          <cell r="CI190">
            <v>157958.83572635995</v>
          </cell>
          <cell r="CJ190">
            <v>5.4155874072036148E-2</v>
          </cell>
        </row>
        <row r="191">
          <cell r="CC191" t="str">
            <v>Brussels</v>
          </cell>
          <cell r="CD191">
            <v>121886.17939214199</v>
          </cell>
          <cell r="CI191">
            <v>155594.16860319968</v>
          </cell>
          <cell r="CJ191">
            <v>0.11870759466643543</v>
          </cell>
        </row>
        <row r="192">
          <cell r="CC192" t="str">
            <v>Stockholm</v>
          </cell>
          <cell r="CD192">
            <v>87589.281736224249</v>
          </cell>
          <cell r="CI192">
            <v>153215.58386112709</v>
          </cell>
          <cell r="CJ192">
            <v>9.0655135691014438E-2</v>
          </cell>
        </row>
        <row r="193">
          <cell r="CC193" t="str">
            <v>Copenhagen</v>
          </cell>
          <cell r="CD193">
            <v>97643.0967785627</v>
          </cell>
          <cell r="CI193">
            <v>150920.44817667446</v>
          </cell>
          <cell r="CJ193">
            <v>3.3066394940763064E-2</v>
          </cell>
        </row>
        <row r="194">
          <cell r="CC194" t="str">
            <v>Budapest</v>
          </cell>
          <cell r="CD194">
            <v>86012.417627770861</v>
          </cell>
          <cell r="CI194">
            <v>149044.51502125317</v>
          </cell>
          <cell r="CJ194">
            <v>9.3620929932258998E-3</v>
          </cell>
        </row>
        <row r="195">
          <cell r="CC195" t="str">
            <v>Warsaw</v>
          </cell>
          <cell r="CD195">
            <v>121855.00263315318</v>
          </cell>
          <cell r="CI195">
            <v>147348.92695341463</v>
          </cell>
          <cell r="CJ195">
            <v>0.12154863293258628</v>
          </cell>
        </row>
        <row r="196">
          <cell r="CC196" t="str">
            <v>Frankfurt</v>
          </cell>
          <cell r="CD196">
            <v>136757.93013429487</v>
          </cell>
          <cell r="CI196">
            <v>141828.72010344488</v>
          </cell>
          <cell r="CJ196">
            <v>0.12614925502884464</v>
          </cell>
        </row>
        <row r="197">
          <cell r="CC197" t="str">
            <v>Prague</v>
          </cell>
          <cell r="CD197">
            <v>129486.95305129972</v>
          </cell>
          <cell r="CI197">
            <v>136485.05793831297</v>
          </cell>
          <cell r="CJ197">
            <v>5.8262979588069655E-3</v>
          </cell>
        </row>
        <row r="198">
          <cell r="CC198" t="str">
            <v>Lisbon</v>
          </cell>
          <cell r="CD198">
            <v>102966.18412338241</v>
          </cell>
          <cell r="CI198">
            <v>127098.37525682387</v>
          </cell>
          <cell r="CJ198">
            <v>3.7470828377979409E-2</v>
          </cell>
        </row>
        <row r="199">
          <cell r="CC199" t="str">
            <v>Athens</v>
          </cell>
          <cell r="CD199">
            <v>86392.809030492717</v>
          </cell>
          <cell r="CI199">
            <v>126895.77102848062</v>
          </cell>
          <cell r="CJ199">
            <v>3.8582814959494859E-2</v>
          </cell>
        </row>
        <row r="200">
          <cell r="CC200" t="str">
            <v>Berlin</v>
          </cell>
          <cell r="CD200">
            <v>134393.62155947901</v>
          </cell>
          <cell r="CI200">
            <v>126796.48626211162</v>
          </cell>
          <cell r="CJ200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Sheet1"/>
      <sheetName val="Calculation"/>
      <sheetName val="Ref"/>
      <sheetName val="OpHis"/>
      <sheetName val="FxVar"/>
      <sheetName val="ProForma"/>
      <sheetName val="SVF"/>
      <sheetName val="SVF2"/>
      <sheetName val="Sensitivity Matrix"/>
      <sheetName val="new val"/>
    </sheetNames>
    <sheetDataSet>
      <sheetData sheetId="0" refreshError="1"/>
      <sheetData sheetId="1" refreshError="1"/>
      <sheetData sheetId="2" refreshError="1">
        <row r="33">
          <cell r="G33">
            <v>2005</v>
          </cell>
          <cell r="H33">
            <v>2006</v>
          </cell>
          <cell r="I33">
            <v>2007</v>
          </cell>
          <cell r="J33">
            <v>2008</v>
          </cell>
          <cell r="K33">
            <v>2009</v>
          </cell>
          <cell r="L33">
            <v>2010</v>
          </cell>
        </row>
        <row r="34">
          <cell r="G34">
            <v>0.05</v>
          </cell>
          <cell r="H34">
            <v>0.05</v>
          </cell>
          <cell r="I34">
            <v>0.05</v>
          </cell>
          <cell r="J34">
            <v>0.05</v>
          </cell>
          <cell r="K34">
            <v>0.05</v>
          </cell>
          <cell r="L34">
            <v>3.5000000000000003E-2</v>
          </cell>
        </row>
        <row r="35">
          <cell r="G35">
            <v>7.4999999999999997E-2</v>
          </cell>
          <cell r="H35">
            <v>0.1</v>
          </cell>
          <cell r="I35">
            <v>0.05</v>
          </cell>
          <cell r="J35">
            <v>0.05</v>
          </cell>
          <cell r="K35">
            <v>0.05</v>
          </cell>
          <cell r="L35">
            <v>3.5000000000000003E-2</v>
          </cell>
        </row>
        <row r="36">
          <cell r="G36">
            <v>0.05</v>
          </cell>
          <cell r="H36">
            <v>0.05</v>
          </cell>
          <cell r="I36">
            <v>0.05</v>
          </cell>
          <cell r="J36">
            <v>0.05</v>
          </cell>
          <cell r="K36">
            <v>0.05</v>
          </cell>
          <cell r="L36">
            <v>3.5000000000000003E-2</v>
          </cell>
        </row>
        <row r="37">
          <cell r="G37">
            <v>0.05</v>
          </cell>
          <cell r="H37">
            <v>0.05</v>
          </cell>
          <cell r="I37">
            <v>0.05</v>
          </cell>
          <cell r="J37">
            <v>0.05</v>
          </cell>
          <cell r="K37">
            <v>7.4999999999999997E-2</v>
          </cell>
          <cell r="L37">
            <v>3.5000000000000003E-2</v>
          </cell>
        </row>
      </sheetData>
      <sheetData sheetId="3" refreshError="1"/>
      <sheetData sheetId="4" refreshError="1"/>
      <sheetData sheetId="5" refreshError="1">
        <row r="30">
          <cell r="F30"/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8">
          <cell r="G38" t="str">
            <v xml:space="preserve">— </v>
          </cell>
          <cell r="H38" t="str">
            <v xml:space="preserve">— </v>
          </cell>
          <cell r="I38" t="str">
            <v xml:space="preserve">— </v>
          </cell>
          <cell r="J38" t="str">
            <v xml:space="preserve">— </v>
          </cell>
          <cell r="K38" t="str">
            <v xml:space="preserve">— </v>
          </cell>
          <cell r="L38" t="str">
            <v xml:space="preserve">— </v>
          </cell>
          <cell r="M38" t="str">
            <v xml:space="preserve">— </v>
          </cell>
          <cell r="N38" t="str">
            <v xml:space="preserve">— </v>
          </cell>
          <cell r="O38" t="str">
            <v xml:space="preserve">— </v>
          </cell>
          <cell r="P38" t="str">
            <v xml:space="preserve">— </v>
          </cell>
        </row>
        <row r="94">
          <cell r="F94">
            <v>2004</v>
          </cell>
          <cell r="G94">
            <v>2005</v>
          </cell>
          <cell r="H94">
            <v>2006</v>
          </cell>
          <cell r="I94">
            <v>2007</v>
          </cell>
          <cell r="J94">
            <v>2008</v>
          </cell>
          <cell r="K94">
            <v>2009</v>
          </cell>
          <cell r="L94">
            <v>2010</v>
          </cell>
          <cell r="M94">
            <v>2011</v>
          </cell>
          <cell r="N94">
            <v>2012</v>
          </cell>
          <cell r="O94">
            <v>2013</v>
          </cell>
          <cell r="P94">
            <v>2014</v>
          </cell>
        </row>
        <row r="95">
          <cell r="F95">
            <v>0.61280431005870695</v>
          </cell>
          <cell r="G95">
            <v>0.61280431005870695</v>
          </cell>
          <cell r="H95">
            <v>0.61280431005870695</v>
          </cell>
          <cell r="I95">
            <v>0.61280431005870695</v>
          </cell>
          <cell r="J95">
            <v>0.61280431005870695</v>
          </cell>
          <cell r="K95">
            <v>0.61280431005870695</v>
          </cell>
          <cell r="L95">
            <v>0.61280431005870695</v>
          </cell>
          <cell r="M95">
            <v>0.61280431005870695</v>
          </cell>
          <cell r="N95">
            <v>0.61280431005870695</v>
          </cell>
          <cell r="O95">
            <v>0.61280431005870695</v>
          </cell>
          <cell r="P95">
            <v>0.61280431005870695</v>
          </cell>
        </row>
        <row r="96">
          <cell r="F96" t="str">
            <v xml:space="preserve">— </v>
          </cell>
          <cell r="G96" t="str">
            <v xml:space="preserve">— </v>
          </cell>
          <cell r="H96" t="str">
            <v xml:space="preserve">— </v>
          </cell>
          <cell r="I96" t="str">
            <v xml:space="preserve">— </v>
          </cell>
          <cell r="J96" t="str">
            <v xml:space="preserve">— </v>
          </cell>
          <cell r="K96" t="str">
            <v xml:space="preserve">— </v>
          </cell>
          <cell r="L96" t="str">
            <v xml:space="preserve">— </v>
          </cell>
          <cell r="M96" t="str">
            <v xml:space="preserve">— </v>
          </cell>
          <cell r="N96" t="str">
            <v xml:space="preserve">— </v>
          </cell>
          <cell r="O96" t="str">
            <v xml:space="preserve">— </v>
          </cell>
          <cell r="P96" t="str">
            <v xml:space="preserve">— </v>
          </cell>
        </row>
        <row r="97">
          <cell r="F97" t="str">
            <v xml:space="preserve">— </v>
          </cell>
          <cell r="G97" t="str">
            <v xml:space="preserve">— </v>
          </cell>
          <cell r="H97" t="str">
            <v xml:space="preserve">— </v>
          </cell>
          <cell r="I97" t="str">
            <v xml:space="preserve">— </v>
          </cell>
          <cell r="J97" t="str">
            <v xml:space="preserve">— </v>
          </cell>
          <cell r="K97" t="str">
            <v xml:space="preserve">— </v>
          </cell>
          <cell r="L97" t="str">
            <v xml:space="preserve">— </v>
          </cell>
          <cell r="M97" t="str">
            <v xml:space="preserve">— </v>
          </cell>
          <cell r="N97" t="str">
            <v xml:space="preserve">— </v>
          </cell>
          <cell r="O97" t="str">
            <v xml:space="preserve">— </v>
          </cell>
          <cell r="P97" t="str">
            <v xml:space="preserve">— </v>
          </cell>
        </row>
        <row r="98">
          <cell r="F98" t="str">
            <v xml:space="preserve">— </v>
          </cell>
          <cell r="G98" t="str">
            <v xml:space="preserve">— </v>
          </cell>
          <cell r="H98" t="str">
            <v xml:space="preserve">— </v>
          </cell>
          <cell r="I98" t="str">
            <v xml:space="preserve">— </v>
          </cell>
          <cell r="J98" t="str">
            <v xml:space="preserve">— </v>
          </cell>
          <cell r="K98" t="str">
            <v xml:space="preserve">— </v>
          </cell>
          <cell r="L98" t="str">
            <v xml:space="preserve">— </v>
          </cell>
          <cell r="M98" t="str">
            <v xml:space="preserve">— </v>
          </cell>
          <cell r="N98" t="str">
            <v xml:space="preserve">— </v>
          </cell>
          <cell r="O98" t="str">
            <v xml:space="preserve">— </v>
          </cell>
          <cell r="P98" t="str">
            <v xml:space="preserve">— </v>
          </cell>
        </row>
        <row r="99">
          <cell r="F99" t="str">
            <v xml:space="preserve">— </v>
          </cell>
          <cell r="G99" t="str">
            <v xml:space="preserve">— </v>
          </cell>
          <cell r="H99" t="str">
            <v xml:space="preserve">— </v>
          </cell>
          <cell r="I99" t="str">
            <v xml:space="preserve">— </v>
          </cell>
          <cell r="J99" t="str">
            <v xml:space="preserve">— </v>
          </cell>
          <cell r="K99" t="str">
            <v xml:space="preserve">— </v>
          </cell>
          <cell r="L99" t="str">
            <v xml:space="preserve">— </v>
          </cell>
          <cell r="M99" t="str">
            <v xml:space="preserve">— </v>
          </cell>
          <cell r="N99" t="str">
            <v xml:space="preserve">— </v>
          </cell>
          <cell r="O99" t="str">
            <v xml:space="preserve">— </v>
          </cell>
          <cell r="P99" t="str">
            <v xml:space="preserve">— </v>
          </cell>
        </row>
        <row r="100">
          <cell r="F100" t="str">
            <v xml:space="preserve">— </v>
          </cell>
          <cell r="G100" t="str">
            <v xml:space="preserve">— </v>
          </cell>
          <cell r="H100" t="str">
            <v xml:space="preserve">— </v>
          </cell>
          <cell r="I100" t="str">
            <v xml:space="preserve">— </v>
          </cell>
          <cell r="J100" t="str">
            <v xml:space="preserve">— </v>
          </cell>
          <cell r="K100" t="str">
            <v xml:space="preserve">— </v>
          </cell>
          <cell r="L100" t="str">
            <v xml:space="preserve">— </v>
          </cell>
          <cell r="M100" t="str">
            <v xml:space="preserve">— </v>
          </cell>
          <cell r="N100" t="str">
            <v xml:space="preserve">— </v>
          </cell>
          <cell r="O100" t="str">
            <v xml:space="preserve">— </v>
          </cell>
          <cell r="P100" t="str">
            <v xml:space="preserve">— 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Q01"/>
      <sheetName val="BQ02"/>
      <sheetName val="BQ03"/>
      <sheetName val="N3"/>
      <sheetName val="N4"/>
      <sheetName val="N5"/>
      <sheetName val="BQR"/>
      <sheetName val="BQS"/>
      <sheetName val="BQWP"/>
      <sheetName val="slipsumpR"/>
      <sheetName val="slipsumpS"/>
      <sheetName val="Extract"/>
      <sheetName val="Procedure"/>
      <sheetName val="Master01"/>
      <sheetName val="FitOutConfCentre"/>
      <sheetName val="Cash2"/>
      <sheetName val="Z"/>
      <sheetName val="Equip"/>
      <sheetName val="7-3가설공사 내역"/>
      <sheetName val="query"/>
      <sheetName val="#REF"/>
      <sheetName val="7-3???? ??"/>
      <sheetName val="7-3가설공사_내역"/>
      <sheetName val="7-3____ __"/>
      <sheetName val="COST"/>
      <sheetName val="Sheet2"/>
      <sheetName val="Sheet7"/>
      <sheetName val="Rate"/>
      <sheetName val="Project Name"/>
      <sheetName val="Deliver Date"/>
      <sheetName val="Staff"/>
      <sheetName val="A"/>
      <sheetName val="SPT vs PHI"/>
      <sheetName val="FAB별"/>
      <sheetName val="Materials "/>
      <sheetName val="Labour"/>
      <sheetName val="MAchinery(R1)"/>
      <sheetName val="Z- GENERAL PRICE SUMMARY"/>
      <sheetName val="WITHOUT C&amp;I PROFIT (3)"/>
      <sheetName val="vendor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1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Original Andrew___Data"/>
      <sheetName val="#REF"/>
      <sheetName val="Assistance"/>
      <sheetName val="fORMULAE"/>
      <sheetName val="SalaryData"/>
      <sheetName val="Sunsail PL actual input"/>
      <sheetName val="Sunsail PL prior yr input"/>
      <sheetName val="Sunsail PL prev fcst input"/>
      <sheetName val="Sunsail PL budget input"/>
      <sheetName val="ESB BS budget input"/>
      <sheetName val="ESB BS prior yr input"/>
      <sheetName val="ESB PL budget input"/>
      <sheetName val="ESB PL prior yr input"/>
      <sheetName val="ESB CF budget input"/>
      <sheetName val="ESB CF prior yr input"/>
      <sheetName val="ESB BS actual input"/>
      <sheetName val="Canada PL budget input"/>
      <sheetName val="Canada PL prior yr input"/>
      <sheetName val="Canada BS budget input"/>
      <sheetName val="Canada BS  prior year input"/>
      <sheetName val="Canada CF budget input"/>
      <sheetName val="Canada CF prior year input"/>
      <sheetName val="FCM PL actual input"/>
      <sheetName val="FCM PL prior yr input"/>
      <sheetName val="FCM PL prev fcst input"/>
      <sheetName val="FCM PL budget input"/>
      <sheetName val="FCM BS actual input"/>
      <sheetName val="FCM BS budget input"/>
      <sheetName val="FCM BS prior yr input"/>
      <sheetName val="FCM CF actual input"/>
      <sheetName val="FCM CF budget input"/>
      <sheetName val="FCM CF prev fcst input"/>
      <sheetName val="FCM CF prior yr input"/>
      <sheetName val="Belgium"/>
      <sheetName val="Cover sheet"/>
      <sheetName val="BQ Week pl"/>
      <sheetName val="BQ Cuml pl "/>
      <sheetName val="BQ LSDisc"/>
      <sheetName val="BQ Discounting"/>
      <sheetName val="UK &amp; Ireland PL actual input"/>
      <sheetName val="UK &amp; Ireland PL prev fcst input"/>
      <sheetName val="UK &amp; Ireland PL prior yr input"/>
      <sheetName val="Stores"/>
      <sheetName val="FitOutConfCentre"/>
      <sheetName val="Occ"/>
      <sheetName val="Dema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공량산출서"/>
      <sheetName val="공내역"/>
      <sheetName val="#REF"/>
      <sheetName val="집계표"/>
      <sheetName val="실행철강하도"/>
      <sheetName val="일반공사"/>
      <sheetName val="갑지"/>
      <sheetName val="입찰안"/>
      <sheetName val="차액보증"/>
      <sheetName val="노임"/>
      <sheetName val="저"/>
      <sheetName val="SG"/>
      <sheetName val="토공"/>
      <sheetName val="배수공"/>
      <sheetName val="구조물공"/>
      <sheetName val="포장공"/>
      <sheetName val="부대공"/>
      <sheetName val="실행대비"/>
      <sheetName val="공내역(해미1공구)"/>
      <sheetName val="진짜설계"/>
      <sheetName val="JUCKEYK"/>
      <sheetName val="조건표"/>
      <sheetName val="결과조달"/>
      <sheetName val="내역"/>
      <sheetName val="일위대가"/>
      <sheetName val="도급"/>
      <sheetName val="SPT vs PHI"/>
    </sheetNames>
    <sheetDataSet>
      <sheetData sheetId="0" refreshError="1">
        <row r="1">
          <cell r="A1" t="str">
            <v>명 칭</v>
          </cell>
          <cell r="C1" t="str">
            <v>수 량</v>
          </cell>
          <cell r="D1" t="str">
            <v>단 위</v>
          </cell>
          <cell r="E1" t="str">
            <v>단 가</v>
          </cell>
          <cell r="F1" t="str">
            <v>금 액</v>
          </cell>
          <cell r="G1" t="str">
            <v>비 고</v>
          </cell>
        </row>
        <row r="2">
          <cell r="A2" t="str">
            <v>해미-덕산(제1공구)간도로확장 및 포장공사</v>
          </cell>
          <cell r="E2">
            <v>0</v>
          </cell>
          <cell r="F2">
            <v>0</v>
          </cell>
        </row>
        <row r="3">
          <cell r="A3" t="str">
            <v>1.토          공</v>
          </cell>
          <cell r="E3">
            <v>0</v>
          </cell>
          <cell r="F3">
            <v>0</v>
          </cell>
        </row>
        <row r="4">
          <cell r="A4" t="str">
            <v>1.01기존구조물철거공</v>
          </cell>
          <cell r="E4">
            <v>0</v>
          </cell>
          <cell r="F4">
            <v>0</v>
          </cell>
        </row>
        <row r="5">
          <cell r="A5" t="str">
            <v>a.무근콘크리트깨기</v>
          </cell>
          <cell r="E5">
            <v>0</v>
          </cell>
          <cell r="F5">
            <v>0</v>
          </cell>
        </row>
        <row r="6">
          <cell r="A6" t="str">
            <v>-1.무근콘크리트깨기</v>
          </cell>
          <cell r="C6">
            <v>609</v>
          </cell>
          <cell r="D6" t="str">
            <v>M3</v>
          </cell>
          <cell r="E6">
            <v>0</v>
          </cell>
          <cell r="F6">
            <v>0</v>
          </cell>
        </row>
        <row r="7">
          <cell r="A7" t="str">
            <v>-2.무근콘크리트깨기</v>
          </cell>
          <cell r="C7">
            <v>25</v>
          </cell>
          <cell r="D7" t="str">
            <v>M3</v>
          </cell>
          <cell r="E7">
            <v>0</v>
          </cell>
          <cell r="F7">
            <v>0</v>
          </cell>
        </row>
        <row r="8">
          <cell r="A8" t="str">
            <v>b.철근콘크리트깨기</v>
          </cell>
          <cell r="E8">
            <v>0</v>
          </cell>
          <cell r="F8">
            <v>0</v>
          </cell>
        </row>
        <row r="9">
          <cell r="A9" t="str">
            <v>-1.철근콘크리트깨기</v>
          </cell>
          <cell r="C9">
            <v>537</v>
          </cell>
          <cell r="D9" t="str">
            <v>M3</v>
          </cell>
          <cell r="E9">
            <v>0</v>
          </cell>
          <cell r="F9">
            <v>0</v>
          </cell>
        </row>
        <row r="10">
          <cell r="A10" t="str">
            <v>c.석축헐기</v>
          </cell>
          <cell r="C10">
            <v>1555</v>
          </cell>
          <cell r="D10" t="str">
            <v>M2</v>
          </cell>
          <cell r="E10">
            <v>0</v>
          </cell>
          <cell r="F10">
            <v>0</v>
          </cell>
        </row>
        <row r="11">
          <cell r="A11" t="str">
            <v>d.기존포장깨기</v>
          </cell>
          <cell r="E11">
            <v>0</v>
          </cell>
          <cell r="F11">
            <v>0</v>
          </cell>
        </row>
        <row r="12">
          <cell r="A12" t="str">
            <v>-1.콘크리트포장깨기</v>
          </cell>
          <cell r="C12">
            <v>981</v>
          </cell>
          <cell r="D12" t="str">
            <v>M3</v>
          </cell>
          <cell r="E12">
            <v>0</v>
          </cell>
          <cell r="F12">
            <v>0</v>
          </cell>
        </row>
        <row r="13">
          <cell r="A13" t="str">
            <v>-2.아스팔트포장깨기</v>
          </cell>
          <cell r="C13">
            <v>8494</v>
          </cell>
          <cell r="D13" t="str">
            <v>M3</v>
          </cell>
          <cell r="E13">
            <v>0</v>
          </cell>
          <cell r="F13">
            <v>0</v>
          </cell>
        </row>
        <row r="14">
          <cell r="A14" t="str">
            <v>e.보도블럭포장헐기</v>
          </cell>
          <cell r="C14">
            <v>469</v>
          </cell>
          <cell r="D14" t="str">
            <v>M2</v>
          </cell>
          <cell r="E14">
            <v>0</v>
          </cell>
          <cell r="F14">
            <v>0</v>
          </cell>
        </row>
        <row r="15">
          <cell r="A15" t="str">
            <v>f.기계절단</v>
          </cell>
          <cell r="E15">
            <v>0</v>
          </cell>
          <cell r="F15">
            <v>0</v>
          </cell>
        </row>
        <row r="16">
          <cell r="A16" t="str">
            <v>-1.콘크리트절단</v>
          </cell>
          <cell r="C16">
            <v>1219</v>
          </cell>
          <cell r="D16" t="str">
            <v>M</v>
          </cell>
          <cell r="E16">
            <v>0</v>
          </cell>
          <cell r="F16">
            <v>0</v>
          </cell>
        </row>
        <row r="17">
          <cell r="A17" t="str">
            <v>-2.아스팔트포장절단</v>
          </cell>
          <cell r="C17">
            <v>1444</v>
          </cell>
          <cell r="D17" t="str">
            <v>M</v>
          </cell>
          <cell r="E17">
            <v>0</v>
          </cell>
          <cell r="F17">
            <v>0</v>
          </cell>
        </row>
        <row r="18">
          <cell r="A18" t="str">
            <v>1.02.측구 뚝쌓기</v>
          </cell>
          <cell r="C18">
            <v>82</v>
          </cell>
          <cell r="D18" t="str">
            <v>M3</v>
          </cell>
          <cell r="E18">
            <v>0</v>
          </cell>
          <cell r="F18">
            <v>0</v>
          </cell>
        </row>
        <row r="19">
          <cell r="A19" t="str">
            <v>1.03.표토제거</v>
          </cell>
          <cell r="E19">
            <v>0</v>
          </cell>
          <cell r="F19">
            <v>0</v>
          </cell>
        </row>
        <row r="20">
          <cell r="A20" t="str">
            <v>a.답구간</v>
          </cell>
          <cell r="C20">
            <v>2630</v>
          </cell>
          <cell r="D20" t="str">
            <v>M2</v>
          </cell>
          <cell r="E20">
            <v>0</v>
          </cell>
          <cell r="F20">
            <v>0</v>
          </cell>
        </row>
        <row r="21">
          <cell r="A21" t="str">
            <v>b.답외구간</v>
          </cell>
          <cell r="C21">
            <v>26530</v>
          </cell>
          <cell r="D21" t="str">
            <v>M2</v>
          </cell>
          <cell r="E21">
            <v>0</v>
          </cell>
          <cell r="F21">
            <v>0</v>
          </cell>
        </row>
        <row r="22">
          <cell r="A22" t="str">
            <v>1.04.벌개 제근</v>
          </cell>
          <cell r="C22">
            <v>108210</v>
          </cell>
          <cell r="D22" t="str">
            <v>M2</v>
          </cell>
          <cell r="E22">
            <v>0</v>
          </cell>
          <cell r="F22">
            <v>0</v>
          </cell>
        </row>
        <row r="23">
          <cell r="A23" t="str">
            <v>1.05 흙깍기공</v>
          </cell>
          <cell r="E23">
            <v>0</v>
          </cell>
          <cell r="F23">
            <v>0</v>
          </cell>
        </row>
        <row r="24">
          <cell r="A24" t="str">
            <v>a.토사깍기</v>
          </cell>
          <cell r="C24">
            <v>255500</v>
          </cell>
          <cell r="D24" t="str">
            <v>M3</v>
          </cell>
          <cell r="E24">
            <v>0</v>
          </cell>
          <cell r="F24">
            <v>0</v>
          </cell>
        </row>
        <row r="25">
          <cell r="A25" t="str">
            <v>b.리핑암깍기</v>
          </cell>
          <cell r="C25">
            <v>100450</v>
          </cell>
          <cell r="D25" t="str">
            <v>M3</v>
          </cell>
          <cell r="E25">
            <v>0</v>
          </cell>
          <cell r="F25">
            <v>0</v>
          </cell>
        </row>
        <row r="26">
          <cell r="A26" t="str">
            <v>c.발파암깍기</v>
          </cell>
          <cell r="E26">
            <v>0</v>
          </cell>
          <cell r="F26">
            <v>0</v>
          </cell>
        </row>
        <row r="27">
          <cell r="A27" t="str">
            <v>-1.편절암</v>
          </cell>
          <cell r="C27">
            <v>1940</v>
          </cell>
          <cell r="D27" t="str">
            <v>M3</v>
          </cell>
          <cell r="E27">
            <v>0</v>
          </cell>
          <cell r="F27">
            <v>0</v>
          </cell>
        </row>
        <row r="28">
          <cell r="A28" t="str">
            <v>-2.리퍼병행</v>
          </cell>
          <cell r="C28">
            <v>91780</v>
          </cell>
          <cell r="D28" t="str">
            <v>M3</v>
          </cell>
          <cell r="E28">
            <v>0</v>
          </cell>
          <cell r="F28">
            <v>0</v>
          </cell>
        </row>
        <row r="29">
          <cell r="A29" t="str">
            <v>-3.브레이카</v>
          </cell>
          <cell r="C29">
            <v>660</v>
          </cell>
          <cell r="D29" t="str">
            <v>M3</v>
          </cell>
          <cell r="E29">
            <v>0</v>
          </cell>
          <cell r="F29">
            <v>0</v>
          </cell>
        </row>
        <row r="30">
          <cell r="A30" t="str">
            <v>-4.크롤러드릴</v>
          </cell>
          <cell r="C30">
            <v>180140</v>
          </cell>
          <cell r="D30" t="str">
            <v>M3</v>
          </cell>
          <cell r="E30">
            <v>0</v>
          </cell>
          <cell r="F30">
            <v>0</v>
          </cell>
        </row>
        <row r="31">
          <cell r="A31" t="str">
            <v>1.06 흙운반공</v>
          </cell>
          <cell r="E31">
            <v>0</v>
          </cell>
          <cell r="F31">
            <v>0</v>
          </cell>
        </row>
        <row r="32">
          <cell r="A32" t="str">
            <v>a.무    대</v>
          </cell>
          <cell r="E32">
            <v>0</v>
          </cell>
          <cell r="F32">
            <v>0</v>
          </cell>
        </row>
        <row r="33">
          <cell r="A33" t="str">
            <v>-1.토    사</v>
          </cell>
          <cell r="C33">
            <v>58020</v>
          </cell>
          <cell r="E33">
            <v>0</v>
          </cell>
          <cell r="F33">
            <v>0</v>
          </cell>
        </row>
        <row r="34">
          <cell r="A34" t="str">
            <v>-2.리 핑 암</v>
          </cell>
          <cell r="C34">
            <v>2680</v>
          </cell>
          <cell r="E34">
            <v>0</v>
          </cell>
          <cell r="F34">
            <v>0</v>
          </cell>
        </row>
        <row r="35">
          <cell r="A35" t="str">
            <v>-3.발 파 암</v>
          </cell>
          <cell r="C35">
            <v>4220</v>
          </cell>
          <cell r="E35">
            <v>0</v>
          </cell>
          <cell r="F35">
            <v>0</v>
          </cell>
        </row>
        <row r="36">
          <cell r="A36" t="str">
            <v>b.도    쟈</v>
          </cell>
          <cell r="E36">
            <v>0</v>
          </cell>
          <cell r="F36">
            <v>0</v>
          </cell>
        </row>
        <row r="37">
          <cell r="A37" t="str">
            <v>-1.토    사</v>
          </cell>
          <cell r="C37">
            <v>21890</v>
          </cell>
          <cell r="D37" t="str">
            <v>M3</v>
          </cell>
          <cell r="E37">
            <v>0</v>
          </cell>
          <cell r="F37">
            <v>0</v>
          </cell>
        </row>
        <row r="38">
          <cell r="A38" t="str">
            <v>-2.리 핑 암</v>
          </cell>
          <cell r="C38">
            <v>5550</v>
          </cell>
          <cell r="D38" t="str">
            <v>M3</v>
          </cell>
          <cell r="E38">
            <v>0</v>
          </cell>
          <cell r="F38">
            <v>0</v>
          </cell>
        </row>
        <row r="39">
          <cell r="A39" t="str">
            <v>-3.발 파 암</v>
          </cell>
          <cell r="C39">
            <v>13150</v>
          </cell>
          <cell r="D39" t="str">
            <v>M3</v>
          </cell>
          <cell r="E39">
            <v>0</v>
          </cell>
          <cell r="F39">
            <v>0</v>
          </cell>
        </row>
        <row r="40">
          <cell r="A40" t="str">
            <v>c.덤    프</v>
          </cell>
          <cell r="E40">
            <v>0</v>
          </cell>
          <cell r="F40">
            <v>0</v>
          </cell>
        </row>
        <row r="41">
          <cell r="A41" t="str">
            <v>-1.토    사</v>
          </cell>
          <cell r="C41">
            <v>402610</v>
          </cell>
          <cell r="D41" t="str">
            <v>M3</v>
          </cell>
          <cell r="E41">
            <v>0</v>
          </cell>
          <cell r="F41">
            <v>0</v>
          </cell>
        </row>
        <row r="42">
          <cell r="A42" t="str">
            <v>-2.리 핑 암</v>
          </cell>
          <cell r="C42">
            <v>94130</v>
          </cell>
          <cell r="D42" t="str">
            <v>M3</v>
          </cell>
          <cell r="E42">
            <v>0</v>
          </cell>
          <cell r="F42">
            <v>0</v>
          </cell>
        </row>
        <row r="43">
          <cell r="A43" t="str">
            <v>-3.발 파 암</v>
          </cell>
          <cell r="C43">
            <v>259050</v>
          </cell>
          <cell r="D43" t="str">
            <v>M3</v>
          </cell>
          <cell r="E43">
            <v>0</v>
          </cell>
          <cell r="F43">
            <v>0</v>
          </cell>
        </row>
        <row r="44">
          <cell r="A44" t="str">
            <v>d.사토운반</v>
          </cell>
          <cell r="E44">
            <v>0</v>
          </cell>
          <cell r="F44">
            <v>0</v>
          </cell>
        </row>
        <row r="45">
          <cell r="A45" t="str">
            <v>-1.토    사</v>
          </cell>
          <cell r="C45">
            <v>67280</v>
          </cell>
          <cell r="D45" t="str">
            <v>M3</v>
          </cell>
          <cell r="E45">
            <v>0</v>
          </cell>
          <cell r="F45">
            <v>0</v>
          </cell>
        </row>
        <row r="46">
          <cell r="A46" t="str">
            <v>1.07 흙쌓기공</v>
          </cell>
          <cell r="E46">
            <v>0</v>
          </cell>
          <cell r="F46">
            <v>0</v>
          </cell>
        </row>
        <row r="47">
          <cell r="A47" t="str">
            <v>a.노    체</v>
          </cell>
          <cell r="C47">
            <v>630110</v>
          </cell>
          <cell r="D47" t="str">
            <v>M3</v>
          </cell>
          <cell r="E47">
            <v>0</v>
          </cell>
          <cell r="F47">
            <v>0</v>
          </cell>
        </row>
        <row r="48">
          <cell r="A48" t="str">
            <v>b.노    상</v>
          </cell>
          <cell r="C48">
            <v>48850</v>
          </cell>
          <cell r="D48" t="str">
            <v>M3</v>
          </cell>
          <cell r="E48">
            <v>0</v>
          </cell>
          <cell r="F48">
            <v>0</v>
          </cell>
        </row>
        <row r="49">
          <cell r="A49" t="str">
            <v>c.녹 지 대</v>
          </cell>
          <cell r="C49">
            <v>15490</v>
          </cell>
          <cell r="D49" t="str">
            <v>M3</v>
          </cell>
          <cell r="E49">
            <v>0</v>
          </cell>
          <cell r="F49">
            <v>0</v>
          </cell>
        </row>
        <row r="50">
          <cell r="A50" t="str">
            <v>1.08.층따기</v>
          </cell>
          <cell r="C50">
            <v>8590</v>
          </cell>
          <cell r="D50" t="str">
            <v>M3</v>
          </cell>
          <cell r="E50">
            <v>0</v>
          </cell>
          <cell r="F50">
            <v>0</v>
          </cell>
        </row>
        <row r="51">
          <cell r="A51" t="str">
            <v>1.09.노상준비공</v>
          </cell>
          <cell r="E51">
            <v>0</v>
          </cell>
          <cell r="F51">
            <v>0</v>
          </cell>
        </row>
        <row r="52">
          <cell r="A52" t="str">
            <v>a.기존도로부</v>
          </cell>
          <cell r="C52">
            <v>850</v>
          </cell>
          <cell r="D52" t="str">
            <v>M2</v>
          </cell>
          <cell r="E52">
            <v>0</v>
          </cell>
          <cell r="F52">
            <v>0</v>
          </cell>
        </row>
        <row r="53">
          <cell r="A53" t="str">
            <v>b.절토부</v>
          </cell>
          <cell r="C53">
            <v>57250</v>
          </cell>
          <cell r="D53" t="str">
            <v>M2</v>
          </cell>
          <cell r="E53">
            <v>0</v>
          </cell>
          <cell r="F53">
            <v>0</v>
          </cell>
        </row>
        <row r="54">
          <cell r="A54" t="str">
            <v>1.10 비탈면보호공</v>
          </cell>
          <cell r="E54">
            <v>0</v>
          </cell>
          <cell r="F54">
            <v>0</v>
          </cell>
        </row>
        <row r="55">
          <cell r="A55" t="str">
            <v>a.절토부</v>
          </cell>
          <cell r="E55">
            <v>0</v>
          </cell>
          <cell r="F55">
            <v>0</v>
          </cell>
        </row>
        <row r="56">
          <cell r="A56" t="str">
            <v>-1.거적덮기</v>
          </cell>
          <cell r="C56">
            <v>28500</v>
          </cell>
          <cell r="D56" t="str">
            <v>M2</v>
          </cell>
          <cell r="E56">
            <v>0</v>
          </cell>
          <cell r="F56">
            <v>0</v>
          </cell>
        </row>
        <row r="57">
          <cell r="A57" t="str">
            <v>-2.암절개면 보호식재공</v>
          </cell>
          <cell r="C57">
            <v>1160</v>
          </cell>
          <cell r="D57" t="str">
            <v>M2</v>
          </cell>
          <cell r="E57">
            <v>0</v>
          </cell>
          <cell r="F57">
            <v>0</v>
          </cell>
        </row>
        <row r="58">
          <cell r="A58" t="str">
            <v>-3.암절개면 보호식재공</v>
          </cell>
          <cell r="C58">
            <v>2900</v>
          </cell>
          <cell r="D58" t="str">
            <v>M2</v>
          </cell>
          <cell r="E58">
            <v>0</v>
          </cell>
          <cell r="F58">
            <v>0</v>
          </cell>
        </row>
        <row r="59">
          <cell r="A59" t="str">
            <v>b.성토부</v>
          </cell>
          <cell r="E59">
            <v>0</v>
          </cell>
          <cell r="F59">
            <v>0</v>
          </cell>
        </row>
        <row r="60">
          <cell r="A60" t="str">
            <v>-1.성토비탈면 다짐</v>
          </cell>
          <cell r="C60">
            <v>76240</v>
          </cell>
          <cell r="D60" t="str">
            <v>M2</v>
          </cell>
          <cell r="E60">
            <v>0</v>
          </cell>
          <cell r="F60">
            <v>0</v>
          </cell>
        </row>
        <row r="61">
          <cell r="A61" t="str">
            <v>-2.거적덮기</v>
          </cell>
          <cell r="C61">
            <v>76240</v>
          </cell>
          <cell r="D61" t="str">
            <v>M2</v>
          </cell>
          <cell r="E61">
            <v>0</v>
          </cell>
          <cell r="F61">
            <v>0</v>
          </cell>
        </row>
        <row r="62">
          <cell r="A62" t="str">
            <v>c.면고르기</v>
          </cell>
          <cell r="E62">
            <v>0</v>
          </cell>
          <cell r="F62">
            <v>0</v>
          </cell>
        </row>
        <row r="63">
          <cell r="A63" t="str">
            <v>-1.리핑암</v>
          </cell>
          <cell r="C63">
            <v>8530</v>
          </cell>
          <cell r="D63" t="str">
            <v>M2</v>
          </cell>
          <cell r="E63">
            <v>0</v>
          </cell>
          <cell r="F63">
            <v>0</v>
          </cell>
        </row>
        <row r="64">
          <cell r="A64" t="str">
            <v>-2.발파암</v>
          </cell>
          <cell r="C64">
            <v>19420</v>
          </cell>
          <cell r="D64" t="str">
            <v>M2</v>
          </cell>
          <cell r="E64">
            <v>0</v>
          </cell>
          <cell r="F64">
            <v>0</v>
          </cell>
        </row>
        <row r="65">
          <cell r="A65" t="str">
            <v>1.11.공사중비탈면보호시설</v>
          </cell>
          <cell r="E65">
            <v>0</v>
          </cell>
          <cell r="F65">
            <v>0</v>
          </cell>
        </row>
        <row r="66">
          <cell r="A66" t="str">
            <v>a.비탈면가보호망</v>
          </cell>
          <cell r="C66">
            <v>38625</v>
          </cell>
          <cell r="D66" t="str">
            <v>M2</v>
          </cell>
          <cell r="E66">
            <v>0</v>
          </cell>
          <cell r="F66">
            <v>0</v>
          </cell>
        </row>
        <row r="67">
          <cell r="A67" t="str">
            <v>b.가도수로공</v>
          </cell>
          <cell r="C67">
            <v>536</v>
          </cell>
          <cell r="D67" t="str">
            <v>M</v>
          </cell>
          <cell r="E67">
            <v>0</v>
          </cell>
          <cell r="F67">
            <v>0</v>
          </cell>
        </row>
        <row r="68">
          <cell r="A68" t="str">
            <v>1.12.비탈면 안정검토비</v>
          </cell>
          <cell r="E68">
            <v>0</v>
          </cell>
          <cell r="F68">
            <v>0</v>
          </cell>
        </row>
        <row r="69">
          <cell r="A69" t="str">
            <v>a.지표조사비</v>
          </cell>
          <cell r="C69">
            <v>1</v>
          </cell>
          <cell r="D69" t="str">
            <v>P.S</v>
          </cell>
          <cell r="E69">
            <v>0</v>
          </cell>
          <cell r="F69">
            <v>0</v>
          </cell>
        </row>
        <row r="70">
          <cell r="A70" t="str">
            <v>b.시추조사비</v>
          </cell>
          <cell r="E70">
            <v>0</v>
          </cell>
          <cell r="F70">
            <v>0</v>
          </cell>
        </row>
        <row r="71">
          <cell r="A71" t="str">
            <v>-1.기구설치비</v>
          </cell>
          <cell r="C71">
            <v>4</v>
          </cell>
          <cell r="D71" t="str">
            <v>개소</v>
          </cell>
          <cell r="E71">
            <v>0</v>
          </cell>
          <cell r="F71">
            <v>0</v>
          </cell>
        </row>
        <row r="72">
          <cell r="A72" t="str">
            <v>-2.토사층</v>
          </cell>
          <cell r="C72">
            <v>22</v>
          </cell>
          <cell r="D72" t="str">
            <v>M</v>
          </cell>
          <cell r="E72">
            <v>0</v>
          </cell>
          <cell r="F72">
            <v>0</v>
          </cell>
        </row>
        <row r="73">
          <cell r="A73" t="str">
            <v>-3.연암층</v>
          </cell>
          <cell r="C73">
            <v>14</v>
          </cell>
          <cell r="D73" t="str">
            <v>M</v>
          </cell>
          <cell r="E73">
            <v>0</v>
          </cell>
          <cell r="F73">
            <v>0</v>
          </cell>
        </row>
        <row r="74">
          <cell r="A74" t="str">
            <v>-4.경암층</v>
          </cell>
          <cell r="C74">
            <v>81</v>
          </cell>
          <cell r="D74" t="str">
            <v>M</v>
          </cell>
          <cell r="E74">
            <v>0</v>
          </cell>
          <cell r="F74">
            <v>0</v>
          </cell>
        </row>
        <row r="75">
          <cell r="A75" t="str">
            <v>c.탄성파탐사</v>
          </cell>
          <cell r="C75">
            <v>1</v>
          </cell>
          <cell r="D75" t="str">
            <v>P.S</v>
          </cell>
          <cell r="E75">
            <v>0</v>
          </cell>
          <cell r="F75">
            <v>0</v>
          </cell>
        </row>
        <row r="76">
          <cell r="A76" t="str">
            <v>d.실내실험</v>
          </cell>
          <cell r="C76">
            <v>1</v>
          </cell>
          <cell r="D76" t="str">
            <v>P.S</v>
          </cell>
          <cell r="E76">
            <v>0</v>
          </cell>
          <cell r="F76">
            <v>0</v>
          </cell>
        </row>
        <row r="77">
          <cell r="A77" t="str">
            <v>e.성과분석</v>
          </cell>
          <cell r="C77">
            <v>1</v>
          </cell>
          <cell r="D77" t="str">
            <v>P.S</v>
          </cell>
          <cell r="E77">
            <v>0</v>
          </cell>
          <cell r="F77">
            <v>0</v>
          </cell>
        </row>
        <row r="78">
          <cell r="A78" t="str">
            <v>1.13 토공규준틀</v>
          </cell>
          <cell r="E78">
            <v>0</v>
          </cell>
          <cell r="F78">
            <v>0</v>
          </cell>
        </row>
        <row r="79">
          <cell r="A79" t="str">
            <v>a.비탈규준틀</v>
          </cell>
          <cell r="C79">
            <v>197</v>
          </cell>
          <cell r="D79" t="str">
            <v>EA</v>
          </cell>
          <cell r="E79">
            <v>0</v>
          </cell>
          <cell r="F79">
            <v>0</v>
          </cell>
        </row>
        <row r="80">
          <cell r="A80" t="str">
            <v>b.수평규준틀</v>
          </cell>
          <cell r="C80">
            <v>130</v>
          </cell>
          <cell r="D80" t="str">
            <v>EA</v>
          </cell>
          <cell r="E80">
            <v>0</v>
          </cell>
          <cell r="F80">
            <v>0</v>
          </cell>
        </row>
        <row r="81">
          <cell r="A81" t="str">
            <v>1.14 저수지준설</v>
          </cell>
          <cell r="C81">
            <v>91824</v>
          </cell>
          <cell r="D81" t="str">
            <v>M3</v>
          </cell>
          <cell r="E81">
            <v>0</v>
          </cell>
          <cell r="F81">
            <v>0</v>
          </cell>
        </row>
        <row r="82">
          <cell r="A82" t="str">
            <v>2.배    수    공</v>
          </cell>
          <cell r="E82">
            <v>0</v>
          </cell>
          <cell r="F82">
            <v>0</v>
          </cell>
        </row>
        <row r="83">
          <cell r="A83" t="str">
            <v>2.01 토    공</v>
          </cell>
          <cell r="E83">
            <v>0</v>
          </cell>
          <cell r="F83">
            <v>0</v>
          </cell>
        </row>
        <row r="84">
          <cell r="A84" t="str">
            <v>a.측구터파기</v>
          </cell>
          <cell r="E84">
            <v>0</v>
          </cell>
          <cell r="F84">
            <v>0</v>
          </cell>
        </row>
        <row r="85">
          <cell r="A85" t="str">
            <v>-1.측구터파기</v>
          </cell>
          <cell r="C85">
            <v>15690</v>
          </cell>
          <cell r="D85" t="str">
            <v>M3</v>
          </cell>
          <cell r="E85">
            <v>0</v>
          </cell>
          <cell r="F85">
            <v>0</v>
          </cell>
        </row>
        <row r="86">
          <cell r="A86" t="str">
            <v>-2.측구터파기</v>
          </cell>
          <cell r="C86">
            <v>730</v>
          </cell>
          <cell r="D86" t="str">
            <v>M3</v>
          </cell>
          <cell r="E86">
            <v>0</v>
          </cell>
          <cell r="F86">
            <v>0</v>
          </cell>
        </row>
        <row r="87">
          <cell r="A87" t="str">
            <v>-3.측구되메우기및다짐</v>
          </cell>
          <cell r="C87">
            <v>10000</v>
          </cell>
          <cell r="D87" t="str">
            <v>M3</v>
          </cell>
          <cell r="E87">
            <v>0</v>
          </cell>
          <cell r="F87">
            <v>0</v>
          </cell>
        </row>
        <row r="88">
          <cell r="A88" t="str">
            <v>b.구조물터파기</v>
          </cell>
          <cell r="E88">
            <v>0</v>
          </cell>
          <cell r="F88">
            <v>0</v>
          </cell>
        </row>
        <row r="89">
          <cell r="A89" t="str">
            <v>-1.육상토사</v>
          </cell>
          <cell r="C89">
            <v>21670</v>
          </cell>
          <cell r="D89" t="str">
            <v>M3</v>
          </cell>
          <cell r="E89">
            <v>0</v>
          </cell>
          <cell r="F89">
            <v>0</v>
          </cell>
        </row>
        <row r="90">
          <cell r="A90" t="str">
            <v>-2.육상토사</v>
          </cell>
          <cell r="C90">
            <v>10100</v>
          </cell>
          <cell r="D90" t="str">
            <v>M3</v>
          </cell>
          <cell r="E90">
            <v>0</v>
          </cell>
          <cell r="F90">
            <v>0</v>
          </cell>
        </row>
        <row r="91">
          <cell r="A91" t="str">
            <v>-3.육상토사</v>
          </cell>
          <cell r="C91">
            <v>2260</v>
          </cell>
          <cell r="D91" t="str">
            <v>M3</v>
          </cell>
          <cell r="E91">
            <v>0</v>
          </cell>
          <cell r="F91">
            <v>0</v>
          </cell>
        </row>
        <row r="92">
          <cell r="A92" t="str">
            <v>-4.육상토사</v>
          </cell>
          <cell r="C92">
            <v>490</v>
          </cell>
          <cell r="D92" t="str">
            <v>M3</v>
          </cell>
          <cell r="E92">
            <v>0</v>
          </cell>
          <cell r="F92">
            <v>0</v>
          </cell>
        </row>
        <row r="93">
          <cell r="A93" t="str">
            <v>-5.육상토사</v>
          </cell>
          <cell r="C93">
            <v>280</v>
          </cell>
          <cell r="D93" t="str">
            <v>M3</v>
          </cell>
          <cell r="E93">
            <v>0</v>
          </cell>
          <cell r="F93">
            <v>0</v>
          </cell>
        </row>
        <row r="94">
          <cell r="A94" t="str">
            <v>-6.육상토사</v>
          </cell>
          <cell r="C94">
            <v>30</v>
          </cell>
          <cell r="D94" t="str">
            <v>M3</v>
          </cell>
          <cell r="E94">
            <v>0</v>
          </cell>
          <cell r="F94">
            <v>0</v>
          </cell>
        </row>
        <row r="95">
          <cell r="A95" t="str">
            <v>-7.육상리핑암</v>
          </cell>
          <cell r="C95">
            <v>50</v>
          </cell>
          <cell r="D95" t="str">
            <v>M3</v>
          </cell>
          <cell r="E95">
            <v>0</v>
          </cell>
          <cell r="F95">
            <v>0</v>
          </cell>
        </row>
        <row r="96">
          <cell r="A96" t="str">
            <v>-8.육상발파암</v>
          </cell>
          <cell r="C96">
            <v>1200</v>
          </cell>
          <cell r="D96" t="str">
            <v>M3</v>
          </cell>
          <cell r="E96">
            <v>0</v>
          </cell>
          <cell r="F96">
            <v>0</v>
          </cell>
        </row>
        <row r="97">
          <cell r="A97" t="str">
            <v>-9.용수토사</v>
          </cell>
          <cell r="C97">
            <v>3180</v>
          </cell>
          <cell r="D97" t="str">
            <v>M3</v>
          </cell>
          <cell r="E97">
            <v>0</v>
          </cell>
          <cell r="F97">
            <v>0</v>
          </cell>
        </row>
        <row r="98">
          <cell r="A98" t="str">
            <v>-10.용수토사</v>
          </cell>
          <cell r="C98">
            <v>760</v>
          </cell>
          <cell r="D98" t="str">
            <v>M3</v>
          </cell>
          <cell r="E98">
            <v>0</v>
          </cell>
          <cell r="F98">
            <v>0</v>
          </cell>
        </row>
        <row r="99">
          <cell r="A99" t="str">
            <v>c.되메우기(기계50%,인력50%)</v>
          </cell>
          <cell r="C99">
            <v>23070</v>
          </cell>
          <cell r="D99" t="str">
            <v>M3</v>
          </cell>
          <cell r="E99">
            <v>0</v>
          </cell>
          <cell r="F99">
            <v>0</v>
          </cell>
        </row>
        <row r="100">
          <cell r="A100" t="str">
            <v>2.02.측구공</v>
          </cell>
          <cell r="E100">
            <v>0</v>
          </cell>
          <cell r="F100">
            <v>0</v>
          </cell>
        </row>
        <row r="101">
          <cell r="A101" t="str">
            <v>a.L형측구</v>
          </cell>
          <cell r="E101">
            <v>0</v>
          </cell>
          <cell r="F101">
            <v>0</v>
          </cell>
        </row>
        <row r="102">
          <cell r="A102" t="str">
            <v>-1.형식-1</v>
          </cell>
          <cell r="C102">
            <v>2360</v>
          </cell>
          <cell r="D102" t="str">
            <v>M</v>
          </cell>
          <cell r="E102">
            <v>0</v>
          </cell>
          <cell r="F102">
            <v>0</v>
          </cell>
        </row>
        <row r="103">
          <cell r="A103" t="str">
            <v>-2.형식-2</v>
          </cell>
          <cell r="C103">
            <v>1269</v>
          </cell>
          <cell r="D103" t="str">
            <v>M</v>
          </cell>
          <cell r="E103">
            <v>0</v>
          </cell>
          <cell r="F103">
            <v>0</v>
          </cell>
        </row>
        <row r="104">
          <cell r="A104" t="str">
            <v>-3.형식-3</v>
          </cell>
          <cell r="C104">
            <v>230</v>
          </cell>
          <cell r="D104" t="str">
            <v>M</v>
          </cell>
          <cell r="E104">
            <v>0</v>
          </cell>
          <cell r="F104">
            <v>0</v>
          </cell>
        </row>
        <row r="105">
          <cell r="A105" t="str">
            <v>-4.형식-4(부체도로)</v>
          </cell>
          <cell r="C105">
            <v>513</v>
          </cell>
          <cell r="D105" t="str">
            <v>M</v>
          </cell>
          <cell r="E105">
            <v>0</v>
          </cell>
          <cell r="F105">
            <v>0</v>
          </cell>
        </row>
        <row r="106">
          <cell r="A106" t="str">
            <v>-5.성토부L형측구</v>
          </cell>
          <cell r="C106">
            <v>9150</v>
          </cell>
          <cell r="D106" t="str">
            <v>M</v>
          </cell>
          <cell r="E106">
            <v>0</v>
          </cell>
          <cell r="F106">
            <v>0</v>
          </cell>
        </row>
        <row r="107">
          <cell r="A107" t="str">
            <v>-6.형식-5(절토부소단측구)</v>
          </cell>
          <cell r="C107">
            <v>480</v>
          </cell>
          <cell r="D107" t="str">
            <v>M</v>
          </cell>
          <cell r="E107">
            <v>0</v>
          </cell>
          <cell r="F107">
            <v>0</v>
          </cell>
        </row>
        <row r="108">
          <cell r="A108" t="str">
            <v>-7.L형측구변화구간</v>
          </cell>
          <cell r="C108">
            <v>27</v>
          </cell>
          <cell r="D108" t="str">
            <v>개소</v>
          </cell>
          <cell r="E108">
            <v>0</v>
          </cell>
          <cell r="F108">
            <v>0</v>
          </cell>
        </row>
        <row r="109">
          <cell r="A109" t="str">
            <v>-8.L형측구변화구간</v>
          </cell>
          <cell r="C109">
            <v>6</v>
          </cell>
          <cell r="D109" t="str">
            <v>개소</v>
          </cell>
          <cell r="E109">
            <v>0</v>
          </cell>
          <cell r="F109">
            <v>0</v>
          </cell>
        </row>
        <row r="110">
          <cell r="A110" t="str">
            <v>b.U형측구</v>
          </cell>
          <cell r="E110">
            <v>0</v>
          </cell>
          <cell r="F110">
            <v>0</v>
          </cell>
        </row>
        <row r="111">
          <cell r="A111" t="str">
            <v>-1.형식-1</v>
          </cell>
          <cell r="C111">
            <v>297</v>
          </cell>
          <cell r="D111" t="str">
            <v>M</v>
          </cell>
          <cell r="E111">
            <v>0</v>
          </cell>
          <cell r="F111">
            <v>0</v>
          </cell>
        </row>
        <row r="112">
          <cell r="A112" t="str">
            <v>-2.형식-6</v>
          </cell>
          <cell r="C112">
            <v>350</v>
          </cell>
          <cell r="D112" t="str">
            <v>M</v>
          </cell>
          <cell r="E112">
            <v>0</v>
          </cell>
          <cell r="F112">
            <v>0</v>
          </cell>
        </row>
        <row r="113">
          <cell r="A113" t="str">
            <v>c.V형측구</v>
          </cell>
          <cell r="E113">
            <v>0</v>
          </cell>
          <cell r="F113">
            <v>0</v>
          </cell>
        </row>
        <row r="114">
          <cell r="A114" t="str">
            <v>-1.형식-2</v>
          </cell>
          <cell r="C114">
            <v>4399</v>
          </cell>
          <cell r="D114" t="str">
            <v>M</v>
          </cell>
          <cell r="E114">
            <v>0</v>
          </cell>
          <cell r="F114">
            <v>0</v>
          </cell>
        </row>
        <row r="115">
          <cell r="A115" t="str">
            <v>-2.형식-3</v>
          </cell>
          <cell r="C115">
            <v>980</v>
          </cell>
          <cell r="D115" t="str">
            <v>M</v>
          </cell>
          <cell r="E115">
            <v>0</v>
          </cell>
          <cell r="F115">
            <v>0</v>
          </cell>
        </row>
        <row r="116">
          <cell r="A116" t="str">
            <v>d.산마루 측구</v>
          </cell>
          <cell r="C116">
            <v>2335</v>
          </cell>
          <cell r="D116" t="str">
            <v>M</v>
          </cell>
          <cell r="E116">
            <v>0</v>
          </cell>
          <cell r="F116">
            <v>0</v>
          </cell>
        </row>
        <row r="117">
          <cell r="A117" t="str">
            <v>2.03 맹암거</v>
          </cell>
          <cell r="E117">
            <v>0</v>
          </cell>
          <cell r="F117">
            <v>0</v>
          </cell>
        </row>
        <row r="118">
          <cell r="A118" t="str">
            <v>a.형식-1 (L형측구하단)</v>
          </cell>
          <cell r="C118">
            <v>525</v>
          </cell>
          <cell r="D118" t="str">
            <v>M</v>
          </cell>
          <cell r="E118">
            <v>0</v>
          </cell>
          <cell r="F118">
            <v>0</v>
          </cell>
        </row>
        <row r="119">
          <cell r="A119" t="str">
            <v>b.형식-2 (L형측구하단)</v>
          </cell>
          <cell r="C119">
            <v>2437</v>
          </cell>
          <cell r="D119" t="str">
            <v>M</v>
          </cell>
          <cell r="E119">
            <v>0</v>
          </cell>
          <cell r="F119">
            <v>0</v>
          </cell>
        </row>
        <row r="120">
          <cell r="A120" t="str">
            <v>c.형식-3 (절성경계)</v>
          </cell>
          <cell r="C120">
            <v>310</v>
          </cell>
          <cell r="D120" t="str">
            <v>M</v>
          </cell>
          <cell r="E120">
            <v>0</v>
          </cell>
          <cell r="F120">
            <v>0</v>
          </cell>
        </row>
        <row r="121">
          <cell r="A121" t="str">
            <v>2.04 횡배수관</v>
          </cell>
          <cell r="E121">
            <v>0</v>
          </cell>
          <cell r="F121">
            <v>0</v>
          </cell>
        </row>
        <row r="122">
          <cell r="A122" t="str">
            <v>a.1.0&gt;H or H&gt;6.0M</v>
          </cell>
          <cell r="E122">
            <v>0</v>
          </cell>
          <cell r="F122">
            <v>0</v>
          </cell>
        </row>
        <row r="123">
          <cell r="A123" t="str">
            <v>a-1.￠1,000MM</v>
          </cell>
          <cell r="C123">
            <v>422</v>
          </cell>
          <cell r="D123" t="str">
            <v>M</v>
          </cell>
          <cell r="E123">
            <v>0</v>
          </cell>
          <cell r="F123">
            <v>0</v>
          </cell>
        </row>
        <row r="124">
          <cell r="A124" t="str">
            <v>a-2.￠1,200MM</v>
          </cell>
          <cell r="C124">
            <v>177</v>
          </cell>
          <cell r="D124" t="str">
            <v>M</v>
          </cell>
          <cell r="E124">
            <v>0</v>
          </cell>
          <cell r="F124">
            <v>0</v>
          </cell>
        </row>
        <row r="125">
          <cell r="A125" t="str">
            <v>b.1.0M&lt; H &lt; 6.0M</v>
          </cell>
          <cell r="E125">
            <v>0</v>
          </cell>
          <cell r="F125">
            <v>0</v>
          </cell>
        </row>
        <row r="126">
          <cell r="A126" t="str">
            <v>b-1.￠300MM</v>
          </cell>
          <cell r="C126">
            <v>8</v>
          </cell>
          <cell r="D126" t="str">
            <v>M</v>
          </cell>
          <cell r="E126">
            <v>0</v>
          </cell>
          <cell r="F126">
            <v>0</v>
          </cell>
        </row>
        <row r="127">
          <cell r="A127" t="str">
            <v>b-2.￠450MM</v>
          </cell>
          <cell r="C127">
            <v>70</v>
          </cell>
          <cell r="D127" t="str">
            <v>M</v>
          </cell>
          <cell r="E127">
            <v>0</v>
          </cell>
          <cell r="F127">
            <v>0</v>
          </cell>
        </row>
        <row r="128">
          <cell r="A128" t="str">
            <v>b-3.￠600MM</v>
          </cell>
          <cell r="C128">
            <v>23</v>
          </cell>
          <cell r="D128" t="str">
            <v>M</v>
          </cell>
          <cell r="E128">
            <v>0</v>
          </cell>
          <cell r="F128">
            <v>0</v>
          </cell>
        </row>
        <row r="129">
          <cell r="A129" t="str">
            <v>b-4.￠800MM</v>
          </cell>
          <cell r="C129">
            <v>78</v>
          </cell>
          <cell r="D129" t="str">
            <v>M</v>
          </cell>
          <cell r="E129">
            <v>0</v>
          </cell>
          <cell r="F129">
            <v>0</v>
          </cell>
        </row>
        <row r="130">
          <cell r="A130" t="str">
            <v>b-5.￠1000MM</v>
          </cell>
          <cell r="C130">
            <v>155</v>
          </cell>
          <cell r="D130" t="str">
            <v>M</v>
          </cell>
          <cell r="E130">
            <v>0</v>
          </cell>
          <cell r="F130">
            <v>0</v>
          </cell>
        </row>
        <row r="131">
          <cell r="A131" t="str">
            <v>b-6.￠1200MM</v>
          </cell>
          <cell r="C131">
            <v>82</v>
          </cell>
          <cell r="D131" t="str">
            <v>M</v>
          </cell>
          <cell r="E131">
            <v>0</v>
          </cell>
          <cell r="F131">
            <v>0</v>
          </cell>
        </row>
        <row r="132">
          <cell r="A132" t="str">
            <v>c.날개벽</v>
          </cell>
          <cell r="E132">
            <v>0</v>
          </cell>
          <cell r="F132">
            <v>0</v>
          </cell>
        </row>
        <row r="133">
          <cell r="A133" t="str">
            <v>c-1.콘크리트타설</v>
          </cell>
          <cell r="C133">
            <v>73</v>
          </cell>
          <cell r="D133" t="str">
            <v>M3</v>
          </cell>
          <cell r="E133">
            <v>0</v>
          </cell>
          <cell r="F133">
            <v>0</v>
          </cell>
        </row>
        <row r="134">
          <cell r="A134" t="str">
            <v>c-2.거푸집</v>
          </cell>
          <cell r="C134">
            <v>327</v>
          </cell>
          <cell r="D134" t="str">
            <v>M2</v>
          </cell>
          <cell r="E134">
            <v>0</v>
          </cell>
          <cell r="F134">
            <v>0</v>
          </cell>
        </row>
        <row r="135">
          <cell r="A135" t="str">
            <v>d.면벽</v>
          </cell>
          <cell r="E135">
            <v>0</v>
          </cell>
          <cell r="F135">
            <v>0</v>
          </cell>
        </row>
        <row r="136">
          <cell r="A136" t="str">
            <v>d-1.콘크리트타설</v>
          </cell>
          <cell r="C136">
            <v>3</v>
          </cell>
          <cell r="D136" t="str">
            <v>M3</v>
          </cell>
          <cell r="E136">
            <v>0</v>
          </cell>
          <cell r="F136">
            <v>0</v>
          </cell>
        </row>
        <row r="137">
          <cell r="A137" t="str">
            <v>d-2.거푸집</v>
          </cell>
          <cell r="C137">
            <v>47</v>
          </cell>
          <cell r="D137" t="str">
            <v>M2</v>
          </cell>
          <cell r="E137">
            <v>0</v>
          </cell>
          <cell r="F137">
            <v>0</v>
          </cell>
        </row>
        <row r="138">
          <cell r="A138" t="str">
            <v>2.05 종배수관</v>
          </cell>
          <cell r="E138">
            <v>0</v>
          </cell>
          <cell r="F138">
            <v>0</v>
          </cell>
        </row>
        <row r="139">
          <cell r="A139" t="str">
            <v>a.종배수관부설</v>
          </cell>
          <cell r="E139">
            <v>0</v>
          </cell>
          <cell r="F139">
            <v>0</v>
          </cell>
        </row>
        <row r="140">
          <cell r="A140" t="str">
            <v>a-1. ￠800MM</v>
          </cell>
          <cell r="C140">
            <v>764</v>
          </cell>
          <cell r="D140" t="str">
            <v>M</v>
          </cell>
          <cell r="E140">
            <v>0</v>
          </cell>
          <cell r="F140">
            <v>0</v>
          </cell>
        </row>
        <row r="141">
          <cell r="A141" t="str">
            <v>a-2. ￠1,000MM</v>
          </cell>
          <cell r="C141">
            <v>10</v>
          </cell>
          <cell r="D141" t="str">
            <v>M</v>
          </cell>
          <cell r="E141">
            <v>0</v>
          </cell>
          <cell r="F141">
            <v>0</v>
          </cell>
        </row>
        <row r="142">
          <cell r="A142" t="str">
            <v>b.종배수관 면벽</v>
          </cell>
          <cell r="E142">
            <v>0</v>
          </cell>
          <cell r="F142">
            <v>0</v>
          </cell>
        </row>
        <row r="143">
          <cell r="A143" t="str">
            <v>b-1.콘크리트타설</v>
          </cell>
          <cell r="C143">
            <v>6</v>
          </cell>
          <cell r="D143" t="str">
            <v>M3</v>
          </cell>
          <cell r="E143">
            <v>0</v>
          </cell>
          <cell r="F143">
            <v>0</v>
          </cell>
        </row>
        <row r="144">
          <cell r="A144" t="str">
            <v>b-2.거푸집</v>
          </cell>
          <cell r="C144">
            <v>91</v>
          </cell>
          <cell r="D144" t="str">
            <v>M2</v>
          </cell>
          <cell r="E144">
            <v>0</v>
          </cell>
          <cell r="F144">
            <v>0</v>
          </cell>
        </row>
        <row r="145">
          <cell r="A145" t="str">
            <v>2.06 집수정공</v>
          </cell>
          <cell r="E145">
            <v>0</v>
          </cell>
          <cell r="F145">
            <v>0</v>
          </cell>
        </row>
        <row r="146">
          <cell r="A146" t="str">
            <v>a.콘크리트타설</v>
          </cell>
          <cell r="E146">
            <v>0</v>
          </cell>
          <cell r="F146">
            <v>0</v>
          </cell>
        </row>
        <row r="147">
          <cell r="A147" t="str">
            <v>a-1.콘크이트타설</v>
          </cell>
          <cell r="C147">
            <v>4</v>
          </cell>
          <cell r="D147" t="str">
            <v>M3</v>
          </cell>
          <cell r="E147">
            <v>0</v>
          </cell>
          <cell r="F147">
            <v>0</v>
          </cell>
        </row>
        <row r="148">
          <cell r="A148" t="str">
            <v>a-2.콘크리트타설</v>
          </cell>
          <cell r="C148">
            <v>83</v>
          </cell>
          <cell r="D148" t="str">
            <v>M3</v>
          </cell>
          <cell r="E148">
            <v>0</v>
          </cell>
          <cell r="F148">
            <v>0</v>
          </cell>
        </row>
        <row r="149">
          <cell r="A149" t="str">
            <v>b.거푸집</v>
          </cell>
          <cell r="C149">
            <v>354</v>
          </cell>
          <cell r="D149" t="str">
            <v>M2</v>
          </cell>
          <cell r="E149">
            <v>0</v>
          </cell>
          <cell r="F149">
            <v>0</v>
          </cell>
        </row>
        <row r="150">
          <cell r="A150" t="str">
            <v>c.거푸집</v>
          </cell>
          <cell r="C150">
            <v>519</v>
          </cell>
          <cell r="D150" t="str">
            <v>M2</v>
          </cell>
          <cell r="E150">
            <v>0</v>
          </cell>
          <cell r="F150">
            <v>0</v>
          </cell>
        </row>
        <row r="151">
          <cell r="A151" t="str">
            <v>d.철근가공조립</v>
          </cell>
          <cell r="C151">
            <v>4.7709999999999999</v>
          </cell>
          <cell r="D151" t="str">
            <v>TON</v>
          </cell>
          <cell r="E151">
            <v>0</v>
          </cell>
          <cell r="F151">
            <v>0</v>
          </cell>
        </row>
        <row r="152">
          <cell r="A152" t="str">
            <v>e.집수정 배수구</v>
          </cell>
          <cell r="C152">
            <v>1</v>
          </cell>
          <cell r="D152" t="str">
            <v>M</v>
          </cell>
          <cell r="E152">
            <v>0</v>
          </cell>
          <cell r="F152">
            <v>0</v>
          </cell>
        </row>
        <row r="153">
          <cell r="A153" t="str">
            <v>f.뚜껑(스틸그레이팅)</v>
          </cell>
          <cell r="E153">
            <v>0</v>
          </cell>
          <cell r="F153">
            <v>0</v>
          </cell>
        </row>
        <row r="154">
          <cell r="A154" t="str">
            <v>f-1.830*830*50M/M</v>
          </cell>
          <cell r="C154">
            <v>1</v>
          </cell>
          <cell r="D154" t="str">
            <v>EA</v>
          </cell>
          <cell r="E154">
            <v>0</v>
          </cell>
          <cell r="F154">
            <v>0</v>
          </cell>
        </row>
        <row r="155">
          <cell r="A155" t="str">
            <v>f-2.1530*830*100M/M</v>
          </cell>
          <cell r="C155">
            <v>20</v>
          </cell>
          <cell r="D155" t="str">
            <v>EA</v>
          </cell>
          <cell r="E155">
            <v>0</v>
          </cell>
          <cell r="F155">
            <v>0</v>
          </cell>
        </row>
        <row r="156">
          <cell r="A156" t="str">
            <v>f-3.1390*1190*75M/M</v>
          </cell>
          <cell r="C156">
            <v>1</v>
          </cell>
          <cell r="D156" t="str">
            <v>EA</v>
          </cell>
          <cell r="E156">
            <v>0</v>
          </cell>
          <cell r="F156">
            <v>0</v>
          </cell>
        </row>
        <row r="157">
          <cell r="A157" t="str">
            <v>f-4.1799*1190*75M/M</v>
          </cell>
          <cell r="C157">
            <v>12</v>
          </cell>
          <cell r="D157" t="str">
            <v>EA</v>
          </cell>
          <cell r="E157">
            <v>0</v>
          </cell>
          <cell r="F157">
            <v>0</v>
          </cell>
        </row>
        <row r="158">
          <cell r="A158" t="str">
            <v>f-5.2190*1190*75M/M</v>
          </cell>
          <cell r="C158">
            <v>2</v>
          </cell>
          <cell r="D158" t="str">
            <v>EA</v>
          </cell>
          <cell r="E158">
            <v>0</v>
          </cell>
          <cell r="F158">
            <v>0</v>
          </cell>
        </row>
        <row r="159">
          <cell r="A159" t="str">
            <v>2.07 암 거 공</v>
          </cell>
          <cell r="E159">
            <v>0</v>
          </cell>
          <cell r="F159">
            <v>0</v>
          </cell>
        </row>
        <row r="160">
          <cell r="A160" t="str">
            <v>a.콘크리트타설</v>
          </cell>
          <cell r="E160">
            <v>0</v>
          </cell>
          <cell r="F160">
            <v>0</v>
          </cell>
        </row>
        <row r="161">
          <cell r="A161" t="str">
            <v>a-1.콘크리트타설</v>
          </cell>
          <cell r="C161">
            <v>8238</v>
          </cell>
          <cell r="D161" t="str">
            <v>M3</v>
          </cell>
          <cell r="E161">
            <v>0</v>
          </cell>
          <cell r="F161">
            <v>0</v>
          </cell>
        </row>
        <row r="162">
          <cell r="A162" t="str">
            <v>a-2.콘크리트타설</v>
          </cell>
          <cell r="C162">
            <v>922</v>
          </cell>
          <cell r="D162" t="str">
            <v>M3</v>
          </cell>
          <cell r="E162">
            <v>0</v>
          </cell>
          <cell r="F162">
            <v>0</v>
          </cell>
        </row>
        <row r="163">
          <cell r="A163" t="str">
            <v>b.거푸집</v>
          </cell>
          <cell r="E163">
            <v>0</v>
          </cell>
          <cell r="F163">
            <v>0</v>
          </cell>
        </row>
        <row r="164">
          <cell r="A164" t="str">
            <v>b-1.거푸집</v>
          </cell>
          <cell r="C164">
            <v>14093</v>
          </cell>
          <cell r="D164" t="str">
            <v>M2</v>
          </cell>
          <cell r="E164">
            <v>0</v>
          </cell>
          <cell r="F164">
            <v>0</v>
          </cell>
        </row>
        <row r="165">
          <cell r="A165" t="str">
            <v>b-2.거푸집</v>
          </cell>
          <cell r="C165">
            <v>956</v>
          </cell>
          <cell r="D165" t="str">
            <v>M2</v>
          </cell>
          <cell r="E165">
            <v>0</v>
          </cell>
          <cell r="F165">
            <v>0</v>
          </cell>
        </row>
        <row r="166">
          <cell r="A166" t="str">
            <v>b-3.거푸집</v>
          </cell>
          <cell r="C166">
            <v>224</v>
          </cell>
          <cell r="D166" t="str">
            <v>M2</v>
          </cell>
          <cell r="E166">
            <v>0</v>
          </cell>
          <cell r="F166">
            <v>0</v>
          </cell>
        </row>
        <row r="167">
          <cell r="A167" t="str">
            <v>b-4.P.E무늬거푸집</v>
          </cell>
          <cell r="C167">
            <v>1696</v>
          </cell>
          <cell r="D167" t="str">
            <v>㎡</v>
          </cell>
          <cell r="E167">
            <v>0</v>
          </cell>
          <cell r="F167">
            <v>0</v>
          </cell>
        </row>
        <row r="168">
          <cell r="A168" t="str">
            <v>c.철근가공 및 조립</v>
          </cell>
          <cell r="E168">
            <v>0</v>
          </cell>
          <cell r="F168">
            <v>0</v>
          </cell>
        </row>
        <row r="169">
          <cell r="A169" t="str">
            <v>c-1.간 단</v>
          </cell>
          <cell r="C169">
            <v>8.2000000000000003E-2</v>
          </cell>
          <cell r="D169" t="str">
            <v>TON</v>
          </cell>
          <cell r="E169">
            <v>0</v>
          </cell>
          <cell r="F169">
            <v>0</v>
          </cell>
        </row>
        <row r="170">
          <cell r="A170" t="str">
            <v>c-2.보 통</v>
          </cell>
          <cell r="C170">
            <v>29.591999999999999</v>
          </cell>
          <cell r="D170" t="str">
            <v>TON</v>
          </cell>
          <cell r="E170">
            <v>0</v>
          </cell>
          <cell r="F170">
            <v>0</v>
          </cell>
        </row>
        <row r="171">
          <cell r="A171" t="str">
            <v>c-3.복 잡</v>
          </cell>
          <cell r="C171">
            <v>1206.587</v>
          </cell>
          <cell r="D171" t="str">
            <v>TON</v>
          </cell>
          <cell r="E171">
            <v>0</v>
          </cell>
          <cell r="F171">
            <v>0</v>
          </cell>
        </row>
        <row r="172">
          <cell r="A172" t="str">
            <v>d.비계</v>
          </cell>
          <cell r="C172">
            <v>5071</v>
          </cell>
          <cell r="D172" t="str">
            <v>M2</v>
          </cell>
          <cell r="E172">
            <v>0</v>
          </cell>
          <cell r="F172">
            <v>0</v>
          </cell>
        </row>
        <row r="173">
          <cell r="A173" t="str">
            <v>e.동바리</v>
          </cell>
          <cell r="C173">
            <v>8750</v>
          </cell>
          <cell r="D173" t="str">
            <v>공/M3</v>
          </cell>
          <cell r="E173">
            <v>0</v>
          </cell>
          <cell r="F173">
            <v>0</v>
          </cell>
        </row>
        <row r="174">
          <cell r="A174" t="str">
            <v>f.아스팔트코팅</v>
          </cell>
          <cell r="C174">
            <v>4535</v>
          </cell>
          <cell r="D174" t="str">
            <v>M2</v>
          </cell>
          <cell r="E174">
            <v>0</v>
          </cell>
          <cell r="F174">
            <v>0</v>
          </cell>
        </row>
        <row r="175">
          <cell r="A175" t="str">
            <v>g.P.V.C 파이프</v>
          </cell>
          <cell r="E175">
            <v>0</v>
          </cell>
          <cell r="F175">
            <v>0</v>
          </cell>
        </row>
        <row r="176">
          <cell r="A176" t="str">
            <v>g-1. P.V.C PIPE</v>
          </cell>
          <cell r="C176">
            <v>72</v>
          </cell>
          <cell r="D176" t="str">
            <v>M</v>
          </cell>
          <cell r="E176">
            <v>0</v>
          </cell>
          <cell r="F176">
            <v>0</v>
          </cell>
        </row>
        <row r="177">
          <cell r="A177" t="str">
            <v>g-2. P.V.C PIPE</v>
          </cell>
          <cell r="C177">
            <v>18</v>
          </cell>
          <cell r="D177" t="str">
            <v>M</v>
          </cell>
          <cell r="E177">
            <v>0</v>
          </cell>
          <cell r="F177">
            <v>0</v>
          </cell>
        </row>
        <row r="178">
          <cell r="A178" t="str">
            <v>h.부직포</v>
          </cell>
          <cell r="C178">
            <v>306</v>
          </cell>
          <cell r="D178" t="str">
            <v>M2</v>
          </cell>
          <cell r="E178">
            <v>0</v>
          </cell>
          <cell r="F178">
            <v>0</v>
          </cell>
        </row>
        <row r="179">
          <cell r="A179" t="str">
            <v>i.뒷채움 및 다짐</v>
          </cell>
          <cell r="C179">
            <v>3190</v>
          </cell>
          <cell r="D179" t="str">
            <v>M3</v>
          </cell>
          <cell r="E179">
            <v>0</v>
          </cell>
          <cell r="F179">
            <v>0</v>
          </cell>
        </row>
        <row r="180">
          <cell r="A180" t="str">
            <v>j.기초잡석깔기</v>
          </cell>
          <cell r="C180">
            <v>872</v>
          </cell>
          <cell r="D180" t="str">
            <v>M3</v>
          </cell>
          <cell r="E180">
            <v>0</v>
          </cell>
          <cell r="F180">
            <v>0</v>
          </cell>
        </row>
        <row r="181">
          <cell r="A181" t="str">
            <v>k.물 푸 기</v>
          </cell>
          <cell r="C181">
            <v>415</v>
          </cell>
          <cell r="D181" t="str">
            <v>HR</v>
          </cell>
          <cell r="E181">
            <v>0</v>
          </cell>
          <cell r="F181">
            <v>0</v>
          </cell>
        </row>
        <row r="182">
          <cell r="A182" t="str">
            <v>l.지수판</v>
          </cell>
          <cell r="C182">
            <v>2820</v>
          </cell>
          <cell r="D182" t="str">
            <v>M</v>
          </cell>
          <cell r="E182">
            <v>0</v>
          </cell>
          <cell r="F182">
            <v>0</v>
          </cell>
        </row>
        <row r="183">
          <cell r="A183" t="str">
            <v>m.신축이음</v>
          </cell>
          <cell r="C183">
            <v>616</v>
          </cell>
          <cell r="D183" t="str">
            <v>M2</v>
          </cell>
          <cell r="E183">
            <v>0</v>
          </cell>
          <cell r="F183">
            <v>0</v>
          </cell>
        </row>
        <row r="184">
          <cell r="A184" t="str">
            <v>n.실런트</v>
          </cell>
          <cell r="C184">
            <v>645</v>
          </cell>
          <cell r="D184" t="str">
            <v>M</v>
          </cell>
          <cell r="E184">
            <v>0</v>
          </cell>
          <cell r="F184">
            <v>0</v>
          </cell>
        </row>
        <row r="185">
          <cell r="A185" t="str">
            <v>o.다웰바설치</v>
          </cell>
          <cell r="E185">
            <v>0</v>
          </cell>
          <cell r="F185">
            <v>0</v>
          </cell>
        </row>
        <row r="186">
          <cell r="A186" t="str">
            <v>o-1.신축이음부설치</v>
          </cell>
          <cell r="C186">
            <v>403</v>
          </cell>
          <cell r="D186" t="str">
            <v>EA</v>
          </cell>
          <cell r="E186">
            <v>0</v>
          </cell>
          <cell r="F186">
            <v>0</v>
          </cell>
        </row>
        <row r="187">
          <cell r="A187" t="str">
            <v>o-2.접속슬래브설치</v>
          </cell>
          <cell r="C187">
            <v>218</v>
          </cell>
          <cell r="D187" t="str">
            <v>EA</v>
          </cell>
          <cell r="E187">
            <v>0</v>
          </cell>
          <cell r="F187">
            <v>0</v>
          </cell>
        </row>
        <row r="188">
          <cell r="A188" t="str">
            <v>p.스페이서 설치</v>
          </cell>
          <cell r="E188">
            <v>0</v>
          </cell>
          <cell r="F188">
            <v>0</v>
          </cell>
        </row>
        <row r="189">
          <cell r="A189" t="str">
            <v>p-1.수평(슬래브)</v>
          </cell>
          <cell r="C189">
            <v>6326</v>
          </cell>
          <cell r="D189" t="str">
            <v>M2</v>
          </cell>
          <cell r="E189">
            <v>0</v>
          </cell>
          <cell r="F189">
            <v>0</v>
          </cell>
        </row>
        <row r="190">
          <cell r="A190" t="str">
            <v>p-2.수직(벽체)</v>
          </cell>
          <cell r="C190">
            <v>12526</v>
          </cell>
          <cell r="D190" t="str">
            <v>M2</v>
          </cell>
          <cell r="E190">
            <v>0</v>
          </cell>
          <cell r="F190">
            <v>0</v>
          </cell>
        </row>
        <row r="191">
          <cell r="A191" t="str">
            <v>q.치핑</v>
          </cell>
          <cell r="C191">
            <v>3</v>
          </cell>
          <cell r="D191" t="str">
            <v>M2</v>
          </cell>
          <cell r="E191">
            <v>0</v>
          </cell>
          <cell r="F191">
            <v>0</v>
          </cell>
        </row>
        <row r="192">
          <cell r="A192" t="str">
            <v>r.방호책난간</v>
          </cell>
          <cell r="C192">
            <v>25</v>
          </cell>
          <cell r="D192" t="str">
            <v>M</v>
          </cell>
          <cell r="E192">
            <v>0</v>
          </cell>
          <cell r="F192">
            <v>0</v>
          </cell>
        </row>
        <row r="193">
          <cell r="A193" t="str">
            <v>s.NOTCH</v>
          </cell>
          <cell r="C193">
            <v>114</v>
          </cell>
          <cell r="D193" t="str">
            <v>M</v>
          </cell>
          <cell r="E193">
            <v>0</v>
          </cell>
          <cell r="F193">
            <v>0</v>
          </cell>
        </row>
        <row r="194">
          <cell r="A194" t="str">
            <v>t.DRAIN BOARD</v>
          </cell>
          <cell r="C194">
            <v>303</v>
          </cell>
          <cell r="D194" t="str">
            <v>M2</v>
          </cell>
          <cell r="E194">
            <v>0</v>
          </cell>
          <cell r="F194">
            <v>0</v>
          </cell>
        </row>
        <row r="195">
          <cell r="A195" t="str">
            <v>u.시트방수</v>
          </cell>
          <cell r="C195">
            <v>163</v>
          </cell>
          <cell r="D195" t="str">
            <v>M2</v>
          </cell>
          <cell r="E195">
            <v>0</v>
          </cell>
          <cell r="F195">
            <v>0</v>
          </cell>
        </row>
        <row r="196">
          <cell r="A196" t="str">
            <v>v.시공이음면정리</v>
          </cell>
          <cell r="C196">
            <v>2107</v>
          </cell>
          <cell r="D196" t="str">
            <v>M2</v>
          </cell>
          <cell r="E196">
            <v>0</v>
          </cell>
          <cell r="F196">
            <v>0</v>
          </cell>
        </row>
        <row r="197">
          <cell r="A197" t="str">
            <v>w.모따기</v>
          </cell>
          <cell r="C197">
            <v>1156</v>
          </cell>
          <cell r="D197" t="str">
            <v>M</v>
          </cell>
          <cell r="E197">
            <v>0</v>
          </cell>
          <cell r="F197">
            <v>0</v>
          </cell>
        </row>
        <row r="198">
          <cell r="A198" t="str">
            <v>x.신구 암거 접합</v>
          </cell>
          <cell r="C198">
            <v>3</v>
          </cell>
          <cell r="D198" t="str">
            <v>M2</v>
          </cell>
          <cell r="E198">
            <v>0</v>
          </cell>
          <cell r="F198">
            <v>0</v>
          </cell>
        </row>
        <row r="199">
          <cell r="A199" t="str">
            <v>2.08.도수로공</v>
          </cell>
          <cell r="E199">
            <v>0</v>
          </cell>
          <cell r="F199">
            <v>0</v>
          </cell>
        </row>
        <row r="200">
          <cell r="A200" t="str">
            <v>a.콘크리트타설</v>
          </cell>
          <cell r="E200">
            <v>0</v>
          </cell>
          <cell r="F200">
            <v>0</v>
          </cell>
        </row>
        <row r="201">
          <cell r="A201" t="str">
            <v>a-1.콘크리트타설</v>
          </cell>
          <cell r="C201">
            <v>245</v>
          </cell>
          <cell r="D201" t="str">
            <v>M3</v>
          </cell>
          <cell r="E201">
            <v>0</v>
          </cell>
          <cell r="F201">
            <v>0</v>
          </cell>
        </row>
        <row r="202">
          <cell r="A202" t="str">
            <v>a-2.콘크리트타설</v>
          </cell>
          <cell r="C202">
            <v>59</v>
          </cell>
          <cell r="D202" t="str">
            <v>M3</v>
          </cell>
          <cell r="E202">
            <v>0</v>
          </cell>
          <cell r="F202">
            <v>0</v>
          </cell>
        </row>
        <row r="203">
          <cell r="A203" t="str">
            <v>b.거푸집</v>
          </cell>
          <cell r="C203">
            <v>1952</v>
          </cell>
          <cell r="D203" t="str">
            <v>M2</v>
          </cell>
          <cell r="E203">
            <v>0</v>
          </cell>
          <cell r="F203">
            <v>0</v>
          </cell>
        </row>
        <row r="204">
          <cell r="A204" t="str">
            <v>c.철근가공조립</v>
          </cell>
          <cell r="C204">
            <v>18.059000000000001</v>
          </cell>
          <cell r="D204" t="str">
            <v>TON</v>
          </cell>
          <cell r="E204">
            <v>0</v>
          </cell>
          <cell r="F204">
            <v>0</v>
          </cell>
        </row>
        <row r="205">
          <cell r="A205" t="str">
            <v>d.잔토처리</v>
          </cell>
          <cell r="C205">
            <v>580</v>
          </cell>
          <cell r="D205" t="str">
            <v>M3</v>
          </cell>
          <cell r="E205">
            <v>0</v>
          </cell>
          <cell r="F205">
            <v>0</v>
          </cell>
        </row>
        <row r="206">
          <cell r="A206" t="str">
            <v>2.09.U형개수로</v>
          </cell>
          <cell r="E206">
            <v>0</v>
          </cell>
          <cell r="F206">
            <v>0</v>
          </cell>
        </row>
        <row r="207">
          <cell r="A207" t="str">
            <v>a.콘크리트타설</v>
          </cell>
          <cell r="E207">
            <v>0</v>
          </cell>
          <cell r="F207">
            <v>0</v>
          </cell>
        </row>
        <row r="208">
          <cell r="A208" t="str">
            <v>a-1.콘크리트타설</v>
          </cell>
          <cell r="C208">
            <v>593</v>
          </cell>
          <cell r="D208" t="str">
            <v>M3</v>
          </cell>
          <cell r="E208">
            <v>0</v>
          </cell>
          <cell r="F208">
            <v>0</v>
          </cell>
        </row>
        <row r="209">
          <cell r="A209" t="str">
            <v>a-2.콘크리트타설</v>
          </cell>
          <cell r="C209">
            <v>109</v>
          </cell>
          <cell r="D209" t="str">
            <v>M3</v>
          </cell>
          <cell r="E209">
            <v>0</v>
          </cell>
          <cell r="F209">
            <v>0</v>
          </cell>
        </row>
        <row r="210">
          <cell r="A210" t="str">
            <v>b.거푸집</v>
          </cell>
          <cell r="E210">
            <v>0</v>
          </cell>
          <cell r="F210">
            <v>0</v>
          </cell>
        </row>
        <row r="211">
          <cell r="A211" t="str">
            <v>b-1.거푸집</v>
          </cell>
          <cell r="C211">
            <v>2058</v>
          </cell>
          <cell r="D211" t="str">
            <v>M2</v>
          </cell>
          <cell r="E211">
            <v>0</v>
          </cell>
          <cell r="F211">
            <v>0</v>
          </cell>
        </row>
        <row r="212">
          <cell r="A212" t="str">
            <v>b-2.거푸집</v>
          </cell>
          <cell r="C212">
            <v>1949</v>
          </cell>
          <cell r="D212" t="str">
            <v>M2</v>
          </cell>
          <cell r="E212">
            <v>0</v>
          </cell>
          <cell r="F212">
            <v>0</v>
          </cell>
        </row>
        <row r="213">
          <cell r="A213" t="str">
            <v>c.철근가공조립</v>
          </cell>
          <cell r="C213">
            <v>56.902000000000001</v>
          </cell>
          <cell r="D213" t="str">
            <v>TON</v>
          </cell>
          <cell r="E213">
            <v>0</v>
          </cell>
          <cell r="F213">
            <v>0</v>
          </cell>
        </row>
        <row r="214">
          <cell r="A214" t="str">
            <v>d.비계</v>
          </cell>
          <cell r="C214">
            <v>1400</v>
          </cell>
          <cell r="D214" t="str">
            <v>M2</v>
          </cell>
          <cell r="E214">
            <v>0</v>
          </cell>
          <cell r="F214">
            <v>0</v>
          </cell>
        </row>
        <row r="215">
          <cell r="A215" t="str">
            <v>e.지수판</v>
          </cell>
          <cell r="C215">
            <v>79</v>
          </cell>
          <cell r="D215" t="str">
            <v>M</v>
          </cell>
          <cell r="E215">
            <v>0</v>
          </cell>
          <cell r="F215">
            <v>0</v>
          </cell>
        </row>
        <row r="216">
          <cell r="A216" t="str">
            <v>f.JOINT FILLER</v>
          </cell>
          <cell r="C216">
            <v>40</v>
          </cell>
          <cell r="D216" t="str">
            <v>M2</v>
          </cell>
          <cell r="E216">
            <v>0</v>
          </cell>
          <cell r="F216">
            <v>0</v>
          </cell>
        </row>
        <row r="217">
          <cell r="A217" t="str">
            <v>g.동바리</v>
          </cell>
          <cell r="C217">
            <v>79</v>
          </cell>
          <cell r="D217" t="str">
            <v>공/M3</v>
          </cell>
          <cell r="E217">
            <v>0</v>
          </cell>
          <cell r="F217">
            <v>0</v>
          </cell>
        </row>
        <row r="218">
          <cell r="A218" t="str">
            <v>2.10 우수종단관공</v>
          </cell>
          <cell r="E218">
            <v>0</v>
          </cell>
          <cell r="F218">
            <v>0</v>
          </cell>
        </row>
        <row r="219">
          <cell r="A219" t="str">
            <v>a.D=800MM</v>
          </cell>
          <cell r="C219">
            <v>1753</v>
          </cell>
          <cell r="D219" t="str">
            <v>M</v>
          </cell>
          <cell r="E219">
            <v>0</v>
          </cell>
          <cell r="F219">
            <v>0</v>
          </cell>
        </row>
        <row r="220">
          <cell r="A220" t="str">
            <v>2.11 맨홀공</v>
          </cell>
          <cell r="E220">
            <v>0</v>
          </cell>
          <cell r="F220">
            <v>0</v>
          </cell>
        </row>
        <row r="221">
          <cell r="A221" t="str">
            <v>a.콘크리트타설(소형)</v>
          </cell>
          <cell r="C221">
            <v>14</v>
          </cell>
          <cell r="D221" t="str">
            <v>M3</v>
          </cell>
          <cell r="E221">
            <v>0</v>
          </cell>
          <cell r="F221">
            <v>0</v>
          </cell>
        </row>
        <row r="222">
          <cell r="A222" t="str">
            <v>b.콘크리트타설(소형)</v>
          </cell>
          <cell r="C222">
            <v>112</v>
          </cell>
          <cell r="D222" t="str">
            <v>M3</v>
          </cell>
          <cell r="E222">
            <v>0</v>
          </cell>
          <cell r="F222">
            <v>0</v>
          </cell>
        </row>
        <row r="223">
          <cell r="A223" t="str">
            <v>c.거푸집</v>
          </cell>
          <cell r="C223">
            <v>651</v>
          </cell>
          <cell r="D223" t="str">
            <v>M2</v>
          </cell>
          <cell r="E223">
            <v>0</v>
          </cell>
          <cell r="F223">
            <v>0</v>
          </cell>
        </row>
        <row r="224">
          <cell r="A224" t="str">
            <v>d.철근가공조립</v>
          </cell>
          <cell r="C224">
            <v>13.993</v>
          </cell>
          <cell r="D224" t="str">
            <v>TON</v>
          </cell>
          <cell r="E224">
            <v>0</v>
          </cell>
          <cell r="F224">
            <v>0</v>
          </cell>
        </row>
        <row r="225">
          <cell r="A225" t="str">
            <v>e.몰  탈</v>
          </cell>
          <cell r="C225">
            <v>1</v>
          </cell>
          <cell r="D225" t="str">
            <v>M3</v>
          </cell>
          <cell r="E225">
            <v>0</v>
          </cell>
          <cell r="F225">
            <v>0</v>
          </cell>
        </row>
        <row r="226">
          <cell r="A226" t="str">
            <v>f.발디딤쇠(사다리)설치</v>
          </cell>
          <cell r="C226">
            <v>0.38900000000000001</v>
          </cell>
          <cell r="D226" t="str">
            <v>TON</v>
          </cell>
          <cell r="E226">
            <v>0</v>
          </cell>
          <cell r="F226">
            <v>0</v>
          </cell>
        </row>
        <row r="227">
          <cell r="A227" t="str">
            <v>g.맨홀뚜껑설치</v>
          </cell>
          <cell r="E227">
            <v>0</v>
          </cell>
          <cell r="F227">
            <v>0</v>
          </cell>
        </row>
        <row r="228">
          <cell r="A228" t="str">
            <v>g-1.차도측</v>
          </cell>
          <cell r="C228">
            <v>6</v>
          </cell>
          <cell r="D228" t="str">
            <v>EA</v>
          </cell>
          <cell r="E228">
            <v>0</v>
          </cell>
          <cell r="F228">
            <v>0</v>
          </cell>
        </row>
        <row r="229">
          <cell r="A229" t="str">
            <v>g-2.보도측</v>
          </cell>
          <cell r="C229">
            <v>32</v>
          </cell>
          <cell r="D229" t="str">
            <v>EA</v>
          </cell>
          <cell r="E229">
            <v>0</v>
          </cell>
          <cell r="F229">
            <v>0</v>
          </cell>
        </row>
        <row r="230">
          <cell r="A230" t="str">
            <v>2.12 우수받이공</v>
          </cell>
          <cell r="E230">
            <v>0</v>
          </cell>
          <cell r="F230">
            <v>0</v>
          </cell>
        </row>
        <row r="231">
          <cell r="A231" t="str">
            <v>a.우수받이공</v>
          </cell>
          <cell r="C231">
            <v>71</v>
          </cell>
          <cell r="D231" t="str">
            <v>EA</v>
          </cell>
          <cell r="E231">
            <v>0</v>
          </cell>
          <cell r="F231">
            <v>0</v>
          </cell>
        </row>
        <row r="232">
          <cell r="A232" t="str">
            <v>3.구  조  물  공</v>
          </cell>
          <cell r="E232">
            <v>0</v>
          </cell>
          <cell r="F232">
            <v>0</v>
          </cell>
        </row>
        <row r="233">
          <cell r="A233" t="str">
            <v>A.휴암교(R.C 라멘교)</v>
          </cell>
          <cell r="E233">
            <v>0</v>
          </cell>
          <cell r="F233">
            <v>0</v>
          </cell>
        </row>
        <row r="234">
          <cell r="A234" t="str">
            <v>3.01 구조물터파기</v>
          </cell>
          <cell r="E234">
            <v>0</v>
          </cell>
          <cell r="F234">
            <v>0</v>
          </cell>
        </row>
        <row r="235">
          <cell r="A235" t="str">
            <v>a.육상토사</v>
          </cell>
          <cell r="C235">
            <v>120</v>
          </cell>
          <cell r="D235" t="str">
            <v>M3</v>
          </cell>
          <cell r="E235">
            <v>0</v>
          </cell>
          <cell r="F235">
            <v>0</v>
          </cell>
        </row>
        <row r="236">
          <cell r="A236" t="str">
            <v>b.용수토 사</v>
          </cell>
          <cell r="E236">
            <v>0</v>
          </cell>
          <cell r="F236">
            <v>0</v>
          </cell>
        </row>
        <row r="237">
          <cell r="A237" t="str">
            <v>-1.용수토사</v>
          </cell>
          <cell r="C237">
            <v>3300</v>
          </cell>
          <cell r="D237" t="str">
            <v>M3</v>
          </cell>
          <cell r="E237">
            <v>0</v>
          </cell>
          <cell r="F237">
            <v>0</v>
          </cell>
        </row>
        <row r="238">
          <cell r="A238" t="str">
            <v>-2.용수토사</v>
          </cell>
          <cell r="C238">
            <v>340</v>
          </cell>
          <cell r="D238" t="str">
            <v>M3</v>
          </cell>
          <cell r="E238">
            <v>0</v>
          </cell>
          <cell r="F238">
            <v>0</v>
          </cell>
        </row>
        <row r="239">
          <cell r="A239" t="str">
            <v>c.용수풍화암</v>
          </cell>
          <cell r="E239">
            <v>0</v>
          </cell>
          <cell r="F239">
            <v>0</v>
          </cell>
        </row>
        <row r="240">
          <cell r="A240" t="str">
            <v>-1.용수풍화암</v>
          </cell>
          <cell r="C240">
            <v>280</v>
          </cell>
          <cell r="D240" t="str">
            <v>M3</v>
          </cell>
          <cell r="E240">
            <v>0</v>
          </cell>
          <cell r="F240">
            <v>0</v>
          </cell>
        </row>
        <row r="241">
          <cell r="A241" t="str">
            <v>-2.용수풍화암</v>
          </cell>
          <cell r="C241">
            <v>90</v>
          </cell>
          <cell r="D241" t="str">
            <v>M3</v>
          </cell>
          <cell r="E241">
            <v>0</v>
          </cell>
          <cell r="F241">
            <v>0</v>
          </cell>
        </row>
        <row r="242">
          <cell r="A242" t="str">
            <v>d.용수발파암</v>
          </cell>
          <cell r="C242">
            <v>70</v>
          </cell>
          <cell r="D242" t="str">
            <v>M3</v>
          </cell>
          <cell r="E242">
            <v>0</v>
          </cell>
          <cell r="F242">
            <v>0</v>
          </cell>
        </row>
        <row r="243">
          <cell r="A243" t="str">
            <v>3.02 되메우기(기계70%,인력30%)</v>
          </cell>
          <cell r="C243">
            <v>2740</v>
          </cell>
          <cell r="D243" t="str">
            <v>M3</v>
          </cell>
          <cell r="E243">
            <v>0</v>
          </cell>
          <cell r="F243">
            <v>0</v>
          </cell>
        </row>
        <row r="244">
          <cell r="A244" t="str">
            <v>3.03 뒷채움 및 다짐</v>
          </cell>
          <cell r="C244">
            <v>722</v>
          </cell>
          <cell r="D244" t="str">
            <v>M3</v>
          </cell>
          <cell r="E244">
            <v>0</v>
          </cell>
          <cell r="F244">
            <v>0</v>
          </cell>
        </row>
        <row r="245">
          <cell r="A245" t="str">
            <v>3.04 면정리및청소</v>
          </cell>
          <cell r="C245">
            <v>180</v>
          </cell>
          <cell r="D245" t="str">
            <v>M2</v>
          </cell>
          <cell r="E245">
            <v>0</v>
          </cell>
          <cell r="F245">
            <v>0</v>
          </cell>
        </row>
        <row r="246">
          <cell r="A246" t="str">
            <v>3.05 세굴방지용사석채움</v>
          </cell>
          <cell r="C246">
            <v>883</v>
          </cell>
          <cell r="D246" t="str">
            <v>M3</v>
          </cell>
          <cell r="E246">
            <v>0</v>
          </cell>
          <cell r="F246">
            <v>0</v>
          </cell>
        </row>
        <row r="247">
          <cell r="A247" t="str">
            <v>3.06 물 푸 기</v>
          </cell>
          <cell r="C247">
            <v>320</v>
          </cell>
          <cell r="D247" t="str">
            <v>Hr</v>
          </cell>
          <cell r="E247">
            <v>0</v>
          </cell>
          <cell r="F247">
            <v>0</v>
          </cell>
        </row>
        <row r="248">
          <cell r="A248" t="str">
            <v>3.07 석축쌓기</v>
          </cell>
          <cell r="E248">
            <v>0</v>
          </cell>
          <cell r="F248">
            <v>0</v>
          </cell>
        </row>
        <row r="249">
          <cell r="A249" t="str">
            <v>a.찰쌓기</v>
          </cell>
          <cell r="C249">
            <v>192</v>
          </cell>
          <cell r="D249" t="str">
            <v>M2</v>
          </cell>
          <cell r="E249">
            <v>0</v>
          </cell>
          <cell r="F249">
            <v>0</v>
          </cell>
        </row>
        <row r="250">
          <cell r="A250" t="str">
            <v>b.석축쌓기 기초</v>
          </cell>
          <cell r="C250">
            <v>45</v>
          </cell>
          <cell r="D250" t="str">
            <v>M</v>
          </cell>
          <cell r="E250">
            <v>0</v>
          </cell>
          <cell r="F250">
            <v>0</v>
          </cell>
        </row>
        <row r="251">
          <cell r="A251" t="str">
            <v>3.08 콘크리트 타설</v>
          </cell>
          <cell r="E251">
            <v>0</v>
          </cell>
          <cell r="F251">
            <v>0</v>
          </cell>
        </row>
        <row r="252">
          <cell r="A252" t="str">
            <v>a.무       근</v>
          </cell>
          <cell r="C252">
            <v>77</v>
          </cell>
          <cell r="D252" t="str">
            <v>M3</v>
          </cell>
          <cell r="E252">
            <v>0</v>
          </cell>
          <cell r="F252">
            <v>0</v>
          </cell>
        </row>
        <row r="253">
          <cell r="A253" t="str">
            <v>b.무       근</v>
          </cell>
          <cell r="C253">
            <v>439</v>
          </cell>
          <cell r="D253" t="str">
            <v>M3</v>
          </cell>
          <cell r="E253">
            <v>0</v>
          </cell>
          <cell r="F253">
            <v>0</v>
          </cell>
        </row>
        <row r="254">
          <cell r="A254" t="str">
            <v>c.펌프카타설</v>
          </cell>
          <cell r="C254">
            <v>1232</v>
          </cell>
          <cell r="D254" t="str">
            <v>M3</v>
          </cell>
          <cell r="E254">
            <v>0</v>
          </cell>
          <cell r="F254">
            <v>0</v>
          </cell>
        </row>
        <row r="255">
          <cell r="A255" t="str">
            <v>3.09 몰  탈</v>
          </cell>
          <cell r="C255">
            <v>1.89</v>
          </cell>
          <cell r="D255" t="str">
            <v>M3</v>
          </cell>
          <cell r="E255">
            <v>0</v>
          </cell>
          <cell r="F255">
            <v>0</v>
          </cell>
        </row>
        <row r="256">
          <cell r="A256" t="str">
            <v>3.10 PVC PIPE</v>
          </cell>
          <cell r="C256">
            <v>73</v>
          </cell>
          <cell r="D256" t="str">
            <v>M</v>
          </cell>
          <cell r="E256">
            <v>0</v>
          </cell>
          <cell r="F256">
            <v>0</v>
          </cell>
        </row>
        <row r="257">
          <cell r="A257" t="str">
            <v>3.11 거 푸 집 공</v>
          </cell>
          <cell r="E257">
            <v>0</v>
          </cell>
          <cell r="F257">
            <v>0</v>
          </cell>
        </row>
        <row r="258">
          <cell r="A258" t="str">
            <v>a.합 판 거 푸 집</v>
          </cell>
          <cell r="E258">
            <v>0</v>
          </cell>
          <cell r="F258">
            <v>0</v>
          </cell>
        </row>
        <row r="259">
          <cell r="A259" t="str">
            <v>-1.거푸집</v>
          </cell>
          <cell r="C259">
            <v>1277</v>
          </cell>
          <cell r="D259" t="str">
            <v>M2</v>
          </cell>
          <cell r="E259">
            <v>0</v>
          </cell>
          <cell r="F259">
            <v>0</v>
          </cell>
        </row>
        <row r="260">
          <cell r="A260" t="str">
            <v>-2.거푸집</v>
          </cell>
          <cell r="C260">
            <v>272</v>
          </cell>
          <cell r="D260" t="str">
            <v>M2</v>
          </cell>
          <cell r="E260">
            <v>0</v>
          </cell>
          <cell r="F260">
            <v>0</v>
          </cell>
        </row>
        <row r="261">
          <cell r="A261" t="str">
            <v>-3.거푸집</v>
          </cell>
          <cell r="C261">
            <v>332</v>
          </cell>
          <cell r="D261" t="str">
            <v>M2</v>
          </cell>
          <cell r="E261">
            <v>0</v>
          </cell>
          <cell r="F261">
            <v>0</v>
          </cell>
        </row>
        <row r="262">
          <cell r="A262" t="str">
            <v>b.원형거푸집</v>
          </cell>
          <cell r="C262">
            <v>69</v>
          </cell>
          <cell r="D262" t="str">
            <v>M2</v>
          </cell>
          <cell r="E262">
            <v>0</v>
          </cell>
          <cell r="F262">
            <v>0</v>
          </cell>
        </row>
        <row r="263">
          <cell r="A263" t="str">
            <v>3.12 동바리</v>
          </cell>
          <cell r="E263">
            <v>0</v>
          </cell>
          <cell r="F263">
            <v>0</v>
          </cell>
        </row>
        <row r="264">
          <cell r="A264" t="str">
            <v>a.동바리</v>
          </cell>
          <cell r="C264">
            <v>2630</v>
          </cell>
          <cell r="D264" t="str">
            <v>공/M3</v>
          </cell>
          <cell r="E264">
            <v>0</v>
          </cell>
          <cell r="F264">
            <v>0</v>
          </cell>
        </row>
        <row r="265">
          <cell r="A265" t="str">
            <v>b.수평연결재</v>
          </cell>
          <cell r="C265">
            <v>580</v>
          </cell>
          <cell r="D265" t="str">
            <v>M2</v>
          </cell>
          <cell r="E265">
            <v>0</v>
          </cell>
          <cell r="F265">
            <v>0</v>
          </cell>
        </row>
        <row r="266">
          <cell r="A266" t="str">
            <v>3.13 비계</v>
          </cell>
          <cell r="C266">
            <v>330</v>
          </cell>
          <cell r="D266" t="str">
            <v>M2</v>
          </cell>
          <cell r="E266">
            <v>0</v>
          </cell>
          <cell r="F266">
            <v>0</v>
          </cell>
        </row>
        <row r="267">
          <cell r="A267" t="str">
            <v>3.14 모따기</v>
          </cell>
          <cell r="C267">
            <v>75</v>
          </cell>
          <cell r="D267" t="str">
            <v>M</v>
          </cell>
          <cell r="E267">
            <v>0</v>
          </cell>
          <cell r="F267">
            <v>0</v>
          </cell>
        </row>
        <row r="268">
          <cell r="A268" t="str">
            <v>3.15 교명주(화강석)</v>
          </cell>
          <cell r="C268">
            <v>2</v>
          </cell>
          <cell r="D268" t="str">
            <v>EA</v>
          </cell>
          <cell r="E268">
            <v>0</v>
          </cell>
          <cell r="F268">
            <v>0</v>
          </cell>
        </row>
        <row r="269">
          <cell r="A269" t="str">
            <v>3.16 교명판및설명판</v>
          </cell>
          <cell r="E269">
            <v>0</v>
          </cell>
          <cell r="F269">
            <v>0</v>
          </cell>
        </row>
        <row r="270">
          <cell r="A270" t="str">
            <v>a.교명판</v>
          </cell>
          <cell r="C270">
            <v>2</v>
          </cell>
          <cell r="D270" t="str">
            <v>EA</v>
          </cell>
          <cell r="E270">
            <v>0</v>
          </cell>
          <cell r="F270">
            <v>0</v>
          </cell>
        </row>
        <row r="271">
          <cell r="A271" t="str">
            <v>b.설명판</v>
          </cell>
          <cell r="C271">
            <v>2</v>
          </cell>
          <cell r="D271" t="str">
            <v>EA</v>
          </cell>
          <cell r="E271">
            <v>0</v>
          </cell>
          <cell r="F271">
            <v>0</v>
          </cell>
        </row>
        <row r="272">
          <cell r="A272" t="str">
            <v>3.17 표 면 처 리</v>
          </cell>
          <cell r="E272">
            <v>0</v>
          </cell>
          <cell r="F272">
            <v>0</v>
          </cell>
        </row>
        <row r="273">
          <cell r="A273" t="str">
            <v>a.슬라브 양생</v>
          </cell>
          <cell r="C273">
            <v>445</v>
          </cell>
          <cell r="D273" t="str">
            <v>M2</v>
          </cell>
          <cell r="E273">
            <v>0</v>
          </cell>
          <cell r="F273">
            <v>0</v>
          </cell>
        </row>
        <row r="274">
          <cell r="A274" t="str">
            <v>b.데크휘니샤 면고르기</v>
          </cell>
          <cell r="C274">
            <v>445</v>
          </cell>
          <cell r="D274" t="str">
            <v>M2</v>
          </cell>
          <cell r="E274">
            <v>0</v>
          </cell>
          <cell r="F274">
            <v>0</v>
          </cell>
        </row>
        <row r="275">
          <cell r="A275" t="str">
            <v>3.18 교 면 방 수</v>
          </cell>
          <cell r="C275">
            <v>445</v>
          </cell>
          <cell r="D275" t="str">
            <v>M2</v>
          </cell>
          <cell r="E275">
            <v>0</v>
          </cell>
          <cell r="F275">
            <v>0</v>
          </cell>
        </row>
        <row r="276">
          <cell r="A276" t="str">
            <v>3.19 배면방수</v>
          </cell>
          <cell r="C276">
            <v>166</v>
          </cell>
          <cell r="D276" t="str">
            <v>M2</v>
          </cell>
          <cell r="E276">
            <v>0</v>
          </cell>
          <cell r="F276">
            <v>0</v>
          </cell>
        </row>
        <row r="277">
          <cell r="A277" t="str">
            <v>3.20 전선관부설</v>
          </cell>
          <cell r="C277">
            <v>62</v>
          </cell>
          <cell r="D277" t="str">
            <v>M</v>
          </cell>
          <cell r="E277">
            <v>0</v>
          </cell>
          <cell r="F277">
            <v>0</v>
          </cell>
        </row>
        <row r="278">
          <cell r="A278" t="str">
            <v>3.21 T.B.M 설치</v>
          </cell>
          <cell r="C278">
            <v>1</v>
          </cell>
          <cell r="D278" t="str">
            <v>EA</v>
          </cell>
          <cell r="E278">
            <v>0</v>
          </cell>
          <cell r="F278">
            <v>0</v>
          </cell>
        </row>
        <row r="279">
          <cell r="A279" t="str">
            <v>3.22 스페이서 설치</v>
          </cell>
          <cell r="E279">
            <v>0</v>
          </cell>
          <cell r="F279">
            <v>0</v>
          </cell>
        </row>
        <row r="280">
          <cell r="A280" t="str">
            <v>a.스페이서 설치</v>
          </cell>
          <cell r="C280">
            <v>986</v>
          </cell>
          <cell r="D280" t="str">
            <v>M2</v>
          </cell>
          <cell r="E280">
            <v>0</v>
          </cell>
          <cell r="F280">
            <v>0</v>
          </cell>
        </row>
        <row r="281">
          <cell r="A281" t="str">
            <v>b.스페이서 설치</v>
          </cell>
          <cell r="C281">
            <v>531</v>
          </cell>
          <cell r="D281" t="str">
            <v>M2</v>
          </cell>
          <cell r="E281">
            <v>0</v>
          </cell>
          <cell r="F281">
            <v>0</v>
          </cell>
        </row>
        <row r="282">
          <cell r="A282" t="str">
            <v>3.23 철근가공 및 조립</v>
          </cell>
          <cell r="E282">
            <v>0</v>
          </cell>
          <cell r="F282">
            <v>0</v>
          </cell>
        </row>
        <row r="283">
          <cell r="A283" t="str">
            <v>a.보       통</v>
          </cell>
          <cell r="C283">
            <v>17.899000000000001</v>
          </cell>
          <cell r="D283" t="str">
            <v>TON</v>
          </cell>
          <cell r="E283">
            <v>0</v>
          </cell>
          <cell r="F283">
            <v>0</v>
          </cell>
        </row>
        <row r="284">
          <cell r="A284" t="str">
            <v>b.복       잡</v>
          </cell>
          <cell r="C284">
            <v>158.209</v>
          </cell>
          <cell r="D284" t="str">
            <v>TON</v>
          </cell>
          <cell r="E284">
            <v>0</v>
          </cell>
          <cell r="F284">
            <v>0</v>
          </cell>
        </row>
        <row r="285">
          <cell r="A285" t="str">
            <v>3.24 배 수 시 설 공</v>
          </cell>
          <cell r="E285">
            <v>0</v>
          </cell>
          <cell r="F285">
            <v>0</v>
          </cell>
        </row>
        <row r="286">
          <cell r="A286" t="str">
            <v>a.교량배수물빼기공</v>
          </cell>
          <cell r="C286">
            <v>59</v>
          </cell>
          <cell r="D286" t="str">
            <v>M</v>
          </cell>
          <cell r="E286">
            <v>0</v>
          </cell>
          <cell r="F286">
            <v>0</v>
          </cell>
        </row>
        <row r="287">
          <cell r="A287" t="str">
            <v>b.하층줄눈(성형)</v>
          </cell>
          <cell r="C287">
            <v>59</v>
          </cell>
          <cell r="D287" t="str">
            <v>M</v>
          </cell>
          <cell r="E287">
            <v>0</v>
          </cell>
          <cell r="F287">
            <v>0</v>
          </cell>
        </row>
        <row r="288">
          <cell r="A288" t="str">
            <v>c.상층줄눈(주입)</v>
          </cell>
          <cell r="C288">
            <v>59</v>
          </cell>
          <cell r="D288" t="str">
            <v>M</v>
          </cell>
          <cell r="E288">
            <v>0</v>
          </cell>
          <cell r="F288">
            <v>0</v>
          </cell>
        </row>
        <row r="289">
          <cell r="A289" t="str">
            <v>d.표면처리(방수)</v>
          </cell>
          <cell r="C289">
            <v>12</v>
          </cell>
          <cell r="D289" t="str">
            <v>M2</v>
          </cell>
          <cell r="E289">
            <v>0</v>
          </cell>
          <cell r="F289">
            <v>0</v>
          </cell>
        </row>
        <row r="290">
          <cell r="A290" t="str">
            <v>e.집수구(스턴레스)</v>
          </cell>
          <cell r="C290">
            <v>6</v>
          </cell>
          <cell r="D290" t="str">
            <v>EA</v>
          </cell>
          <cell r="E290">
            <v>0</v>
          </cell>
          <cell r="F290">
            <v>0</v>
          </cell>
        </row>
        <row r="291">
          <cell r="A291" t="str">
            <v>f.교량배수용강관(하천용)</v>
          </cell>
          <cell r="C291">
            <v>7</v>
          </cell>
          <cell r="D291" t="str">
            <v>M</v>
          </cell>
          <cell r="E291">
            <v>0</v>
          </cell>
          <cell r="F291">
            <v>0</v>
          </cell>
        </row>
        <row r="292">
          <cell r="A292" t="str">
            <v>g.이음부(스텐레스)</v>
          </cell>
          <cell r="C292">
            <v>6</v>
          </cell>
          <cell r="D292" t="str">
            <v>EA</v>
          </cell>
          <cell r="E292">
            <v>0</v>
          </cell>
          <cell r="F292">
            <v>0</v>
          </cell>
        </row>
        <row r="293">
          <cell r="A293" t="str">
            <v>3.25 DOWEL BAR 설치</v>
          </cell>
          <cell r="C293">
            <v>96</v>
          </cell>
          <cell r="D293" t="str">
            <v>개소</v>
          </cell>
          <cell r="E293">
            <v>0</v>
          </cell>
          <cell r="F293">
            <v>0</v>
          </cell>
        </row>
        <row r="294">
          <cell r="A294" t="str">
            <v>3.26 스치로폴</v>
          </cell>
          <cell r="E294">
            <v>0</v>
          </cell>
          <cell r="F294">
            <v>0</v>
          </cell>
        </row>
        <row r="295">
          <cell r="A295" t="str">
            <v>a.스치로폴</v>
          </cell>
          <cell r="C295">
            <v>77</v>
          </cell>
          <cell r="D295" t="str">
            <v>M2</v>
          </cell>
          <cell r="E295">
            <v>0</v>
          </cell>
          <cell r="F295">
            <v>0</v>
          </cell>
        </row>
        <row r="296">
          <cell r="A296" t="str">
            <v>3.27 방호책난간</v>
          </cell>
          <cell r="C296">
            <v>30</v>
          </cell>
          <cell r="D296" t="str">
            <v>M</v>
          </cell>
          <cell r="E296">
            <v>0</v>
          </cell>
          <cell r="F296">
            <v>0</v>
          </cell>
        </row>
        <row r="297">
          <cell r="A297" t="str">
            <v>3.28 강관파일</v>
          </cell>
          <cell r="E297">
            <v>0</v>
          </cell>
          <cell r="F297">
            <v>0</v>
          </cell>
        </row>
        <row r="298">
          <cell r="A298" t="str">
            <v>a.자재비 (R=508 M/M,T=12 M/M)</v>
          </cell>
          <cell r="C298">
            <v>221</v>
          </cell>
          <cell r="D298" t="str">
            <v>M</v>
          </cell>
          <cell r="E298">
            <v>0</v>
          </cell>
          <cell r="F298">
            <v>0</v>
          </cell>
        </row>
        <row r="299">
          <cell r="A299" t="str">
            <v>b.S.I.P</v>
          </cell>
          <cell r="C299">
            <v>221</v>
          </cell>
          <cell r="D299" t="str">
            <v>M</v>
          </cell>
          <cell r="E299">
            <v>0</v>
          </cell>
          <cell r="F299">
            <v>0</v>
          </cell>
        </row>
        <row r="300">
          <cell r="A300" t="str">
            <v>c.두부보강 (볼트식)</v>
          </cell>
          <cell r="C300">
            <v>42</v>
          </cell>
          <cell r="D300" t="str">
            <v>개소</v>
          </cell>
          <cell r="E300">
            <v>0</v>
          </cell>
          <cell r="F300">
            <v>0</v>
          </cell>
        </row>
        <row r="301">
          <cell r="A301" t="str">
            <v>d.선단 보강</v>
          </cell>
          <cell r="C301">
            <v>42</v>
          </cell>
          <cell r="D301" t="str">
            <v>개소</v>
          </cell>
          <cell r="E301">
            <v>0</v>
          </cell>
          <cell r="F301">
            <v>0</v>
          </cell>
        </row>
        <row r="302">
          <cell r="A302" t="str">
            <v>3.29 부직포</v>
          </cell>
          <cell r="C302">
            <v>126</v>
          </cell>
          <cell r="D302" t="str">
            <v>M2</v>
          </cell>
          <cell r="E302">
            <v>0</v>
          </cell>
          <cell r="F302">
            <v>0</v>
          </cell>
        </row>
        <row r="303">
          <cell r="A303" t="str">
            <v>3.30 가시설공</v>
          </cell>
          <cell r="E303">
            <v>0</v>
          </cell>
          <cell r="F303">
            <v>0</v>
          </cell>
        </row>
        <row r="304">
          <cell r="A304" t="str">
            <v>a.토  사천공(φ16" 3 WING BIT)</v>
          </cell>
          <cell r="C304">
            <v>789</v>
          </cell>
          <cell r="D304" t="str">
            <v>M</v>
          </cell>
          <cell r="E304">
            <v>0</v>
          </cell>
          <cell r="F304">
            <v>0</v>
          </cell>
        </row>
        <row r="305">
          <cell r="A305" t="str">
            <v>b.풍화암천공(φ16" 3 WING BIT)</v>
          </cell>
          <cell r="C305">
            <v>117</v>
          </cell>
          <cell r="D305" t="str">
            <v>M</v>
          </cell>
          <cell r="E305">
            <v>0</v>
          </cell>
          <cell r="F305">
            <v>0</v>
          </cell>
        </row>
        <row r="306">
          <cell r="A306" t="str">
            <v>c.경암천공(T-4)</v>
          </cell>
          <cell r="C306">
            <v>489</v>
          </cell>
          <cell r="D306" t="str">
            <v>M</v>
          </cell>
          <cell r="E306">
            <v>0</v>
          </cell>
          <cell r="F306">
            <v>0</v>
          </cell>
        </row>
        <row r="307">
          <cell r="A307" t="str">
            <v>d.SHEET PILE항타및항발</v>
          </cell>
          <cell r="C307">
            <v>1396</v>
          </cell>
          <cell r="D307" t="str">
            <v>M</v>
          </cell>
          <cell r="E307">
            <v>0</v>
          </cell>
          <cell r="F307">
            <v>0</v>
          </cell>
        </row>
        <row r="308">
          <cell r="A308" t="str">
            <v>e.버팀보 제작</v>
          </cell>
          <cell r="C308">
            <v>16</v>
          </cell>
          <cell r="D308" t="str">
            <v>본</v>
          </cell>
          <cell r="E308">
            <v>0</v>
          </cell>
          <cell r="F308">
            <v>0</v>
          </cell>
        </row>
        <row r="309">
          <cell r="A309" t="str">
            <v>f.버팀보 설치 (6∼8m)</v>
          </cell>
          <cell r="C309">
            <v>16</v>
          </cell>
          <cell r="D309" t="str">
            <v>EA</v>
          </cell>
          <cell r="E309">
            <v>0</v>
          </cell>
          <cell r="F309">
            <v>0</v>
          </cell>
        </row>
        <row r="310">
          <cell r="A310" t="str">
            <v>g.버팀보 철거 (6∼8m)</v>
          </cell>
          <cell r="C310">
            <v>16</v>
          </cell>
          <cell r="D310" t="str">
            <v>EA</v>
          </cell>
          <cell r="E310">
            <v>0</v>
          </cell>
          <cell r="F310">
            <v>0</v>
          </cell>
        </row>
        <row r="311">
          <cell r="A311" t="str">
            <v>h.CORNER STRUT제작</v>
          </cell>
          <cell r="C311">
            <v>8</v>
          </cell>
          <cell r="D311" t="str">
            <v>EA</v>
          </cell>
          <cell r="E311">
            <v>0</v>
          </cell>
          <cell r="F311">
            <v>0</v>
          </cell>
        </row>
        <row r="312">
          <cell r="A312" t="str">
            <v>i.CORNER STRUT 설치 (6∼8m)</v>
          </cell>
          <cell r="C312">
            <v>8</v>
          </cell>
          <cell r="D312" t="str">
            <v>EA</v>
          </cell>
          <cell r="E312">
            <v>0</v>
          </cell>
          <cell r="F312">
            <v>0</v>
          </cell>
        </row>
        <row r="313">
          <cell r="A313" t="str">
            <v>j.CORNER STRUT 철거 (6∼8m)</v>
          </cell>
          <cell r="C313">
            <v>8</v>
          </cell>
          <cell r="D313" t="str">
            <v>EA</v>
          </cell>
          <cell r="E313">
            <v>0</v>
          </cell>
          <cell r="F313">
            <v>0</v>
          </cell>
        </row>
        <row r="314">
          <cell r="A314" t="str">
            <v>k.JACK 설치해체</v>
          </cell>
          <cell r="C314">
            <v>24</v>
          </cell>
          <cell r="D314" t="str">
            <v>개소</v>
          </cell>
          <cell r="E314">
            <v>0</v>
          </cell>
          <cell r="F314">
            <v>0</v>
          </cell>
        </row>
        <row r="315">
          <cell r="A315" t="str">
            <v>l.보걸이설치</v>
          </cell>
          <cell r="C315">
            <v>118</v>
          </cell>
          <cell r="D315" t="str">
            <v>EA</v>
          </cell>
          <cell r="E315">
            <v>0</v>
          </cell>
          <cell r="F315">
            <v>0</v>
          </cell>
        </row>
        <row r="316">
          <cell r="A316" t="str">
            <v>m.보걸이철거</v>
          </cell>
          <cell r="C316">
            <v>118</v>
          </cell>
          <cell r="D316" t="str">
            <v>EA</v>
          </cell>
          <cell r="E316">
            <v>0</v>
          </cell>
          <cell r="F316">
            <v>0</v>
          </cell>
        </row>
        <row r="317">
          <cell r="A317" t="str">
            <v>n.띠장설치</v>
          </cell>
          <cell r="C317">
            <v>220</v>
          </cell>
          <cell r="D317" t="str">
            <v>M</v>
          </cell>
          <cell r="E317">
            <v>0</v>
          </cell>
          <cell r="F317">
            <v>0</v>
          </cell>
        </row>
        <row r="318">
          <cell r="A318" t="str">
            <v>o.띠장철거</v>
          </cell>
          <cell r="C318">
            <v>220</v>
          </cell>
          <cell r="D318" t="str">
            <v>M</v>
          </cell>
          <cell r="E318">
            <v>0</v>
          </cell>
          <cell r="F318">
            <v>0</v>
          </cell>
        </row>
        <row r="319">
          <cell r="A319" t="str">
            <v>p.띠장연결</v>
          </cell>
          <cell r="C319">
            <v>5</v>
          </cell>
          <cell r="D319" t="str">
            <v>EA</v>
          </cell>
          <cell r="E319">
            <v>0</v>
          </cell>
          <cell r="F319">
            <v>0</v>
          </cell>
        </row>
        <row r="320">
          <cell r="A320" t="str">
            <v>q.BRACING BEAM 설치 (15∼18m)</v>
          </cell>
          <cell r="C320">
            <v>2</v>
          </cell>
          <cell r="D320" t="str">
            <v>EA</v>
          </cell>
          <cell r="E320">
            <v>0</v>
          </cell>
          <cell r="F320">
            <v>0</v>
          </cell>
        </row>
        <row r="321">
          <cell r="A321" t="str">
            <v>r.BRACING BEAM 철거 (15∼18m)</v>
          </cell>
          <cell r="C321">
            <v>2</v>
          </cell>
          <cell r="D321" t="str">
            <v>EA</v>
          </cell>
          <cell r="E321">
            <v>0</v>
          </cell>
          <cell r="F321">
            <v>0</v>
          </cell>
        </row>
        <row r="322">
          <cell r="A322" t="str">
            <v>s.L형강설치</v>
          </cell>
          <cell r="C322">
            <v>8</v>
          </cell>
          <cell r="D322" t="str">
            <v>M</v>
          </cell>
          <cell r="E322">
            <v>0</v>
          </cell>
          <cell r="F322">
            <v>0</v>
          </cell>
        </row>
        <row r="323">
          <cell r="A323" t="str">
            <v>t.L형강철거</v>
          </cell>
          <cell r="C323">
            <v>8</v>
          </cell>
          <cell r="D323" t="str">
            <v>M</v>
          </cell>
          <cell r="E323">
            <v>0</v>
          </cell>
          <cell r="F323">
            <v>0</v>
          </cell>
        </row>
        <row r="324">
          <cell r="A324" t="str">
            <v>u.어스앙카공</v>
          </cell>
          <cell r="C324">
            <v>48</v>
          </cell>
          <cell r="D324" t="str">
            <v>EA</v>
          </cell>
          <cell r="E324">
            <v>0</v>
          </cell>
          <cell r="F324">
            <v>0</v>
          </cell>
        </row>
        <row r="325">
          <cell r="A325" t="str">
            <v>v.구조용H형강</v>
          </cell>
          <cell r="C325">
            <v>37.283999999999999</v>
          </cell>
          <cell r="D325" t="str">
            <v>TON</v>
          </cell>
          <cell r="E325">
            <v>0</v>
          </cell>
          <cell r="F325">
            <v>0</v>
          </cell>
        </row>
        <row r="326">
          <cell r="A326" t="str">
            <v>w.구조용H형강</v>
          </cell>
          <cell r="C326">
            <v>2.08</v>
          </cell>
          <cell r="D326" t="str">
            <v>TON</v>
          </cell>
          <cell r="E326">
            <v>0</v>
          </cell>
          <cell r="F326">
            <v>0</v>
          </cell>
        </row>
        <row r="327">
          <cell r="A327" t="str">
            <v>x.강널말뚝</v>
          </cell>
          <cell r="C327">
            <v>100.652</v>
          </cell>
          <cell r="D327" t="str">
            <v>TON</v>
          </cell>
          <cell r="E327">
            <v>0</v>
          </cell>
          <cell r="F327">
            <v>0</v>
          </cell>
        </row>
        <row r="328">
          <cell r="A328" t="str">
            <v>y.강재 및 형강운반비</v>
          </cell>
          <cell r="C328">
            <v>140.23699999999999</v>
          </cell>
          <cell r="D328" t="str">
            <v>TON</v>
          </cell>
          <cell r="E328">
            <v>0</v>
          </cell>
          <cell r="F328">
            <v>0</v>
          </cell>
        </row>
        <row r="329">
          <cell r="A329" t="str">
            <v>3.31 휴암교 철거</v>
          </cell>
          <cell r="C329">
            <v>1</v>
          </cell>
          <cell r="D329" t="str">
            <v>식</v>
          </cell>
          <cell r="E329">
            <v>0</v>
          </cell>
          <cell r="F329">
            <v>0</v>
          </cell>
        </row>
        <row r="330">
          <cell r="A330" t="str">
            <v>B.산수1교(S.T.BOX교)</v>
          </cell>
          <cell r="E330">
            <v>0</v>
          </cell>
          <cell r="F330">
            <v>0</v>
          </cell>
        </row>
        <row r="331">
          <cell r="A331" t="str">
            <v>3.01 터 파 기</v>
          </cell>
          <cell r="E331">
            <v>0</v>
          </cell>
          <cell r="F331">
            <v>0</v>
          </cell>
        </row>
        <row r="332">
          <cell r="A332" t="str">
            <v>a.육상토사</v>
          </cell>
          <cell r="C332">
            <v>480</v>
          </cell>
          <cell r="D332" t="str">
            <v>M3</v>
          </cell>
          <cell r="E332">
            <v>0</v>
          </cell>
          <cell r="F332">
            <v>0</v>
          </cell>
        </row>
        <row r="333">
          <cell r="A333" t="str">
            <v>b.육상풍화암</v>
          </cell>
          <cell r="C333">
            <v>1050</v>
          </cell>
          <cell r="D333" t="str">
            <v>M3</v>
          </cell>
          <cell r="E333">
            <v>0</v>
          </cell>
          <cell r="F333">
            <v>0</v>
          </cell>
        </row>
        <row r="334">
          <cell r="A334" t="str">
            <v>c.용수토사</v>
          </cell>
          <cell r="E334">
            <v>0</v>
          </cell>
          <cell r="F334">
            <v>0</v>
          </cell>
        </row>
        <row r="335">
          <cell r="A335" t="str">
            <v>-1.용수토사</v>
          </cell>
          <cell r="C335">
            <v>4120</v>
          </cell>
          <cell r="D335" t="str">
            <v>M3</v>
          </cell>
          <cell r="E335">
            <v>0</v>
          </cell>
          <cell r="F335">
            <v>0</v>
          </cell>
        </row>
        <row r="336">
          <cell r="A336" t="str">
            <v>-2.용수토사</v>
          </cell>
          <cell r="C336">
            <v>4530</v>
          </cell>
          <cell r="D336" t="str">
            <v>M3</v>
          </cell>
          <cell r="E336">
            <v>0</v>
          </cell>
          <cell r="F336">
            <v>0</v>
          </cell>
        </row>
        <row r="337">
          <cell r="A337" t="str">
            <v>d.용수풍화암</v>
          </cell>
          <cell r="E337">
            <v>0</v>
          </cell>
          <cell r="F337">
            <v>0</v>
          </cell>
        </row>
        <row r="338">
          <cell r="A338" t="str">
            <v>-1.용수풍화암</v>
          </cell>
          <cell r="C338">
            <v>130</v>
          </cell>
          <cell r="D338" t="str">
            <v>M3</v>
          </cell>
          <cell r="E338">
            <v>0</v>
          </cell>
          <cell r="F338">
            <v>0</v>
          </cell>
        </row>
        <row r="339">
          <cell r="A339" t="str">
            <v>e.용수발파암</v>
          </cell>
          <cell r="E339">
            <v>0</v>
          </cell>
          <cell r="F339">
            <v>0</v>
          </cell>
        </row>
        <row r="340">
          <cell r="A340" t="str">
            <v>-1.용수발파암</v>
          </cell>
          <cell r="C340">
            <v>2960</v>
          </cell>
          <cell r="D340" t="str">
            <v>㎥</v>
          </cell>
          <cell r="E340">
            <v>0</v>
          </cell>
          <cell r="F340">
            <v>0</v>
          </cell>
        </row>
        <row r="341">
          <cell r="A341" t="str">
            <v>3.02 되메우기(기계70%,인력30%)</v>
          </cell>
          <cell r="C341">
            <v>880</v>
          </cell>
          <cell r="D341" t="str">
            <v>M3</v>
          </cell>
          <cell r="E341">
            <v>0</v>
          </cell>
          <cell r="F341">
            <v>0</v>
          </cell>
        </row>
        <row r="342">
          <cell r="A342" t="str">
            <v>3.03 뒷채움 및 다짐</v>
          </cell>
          <cell r="C342">
            <v>840</v>
          </cell>
          <cell r="D342" t="str">
            <v>M3</v>
          </cell>
          <cell r="E342">
            <v>0</v>
          </cell>
          <cell r="F342">
            <v>0</v>
          </cell>
        </row>
        <row r="343">
          <cell r="A343" t="str">
            <v>3.04 면정리및청소</v>
          </cell>
          <cell r="C343">
            <v>1032</v>
          </cell>
          <cell r="D343" t="str">
            <v>M2</v>
          </cell>
          <cell r="E343">
            <v>0</v>
          </cell>
          <cell r="F343">
            <v>0</v>
          </cell>
        </row>
        <row r="344">
          <cell r="A344" t="str">
            <v>3.05 앞 성 토</v>
          </cell>
          <cell r="C344">
            <v>2132</v>
          </cell>
          <cell r="D344" t="str">
            <v>M3</v>
          </cell>
          <cell r="E344">
            <v>0</v>
          </cell>
          <cell r="F344">
            <v>0</v>
          </cell>
        </row>
        <row r="345">
          <cell r="A345" t="str">
            <v>3.06 세굴방지용사석채움</v>
          </cell>
          <cell r="C345">
            <v>2950</v>
          </cell>
          <cell r="D345" t="str">
            <v>M3</v>
          </cell>
          <cell r="E345">
            <v>0</v>
          </cell>
          <cell r="F345">
            <v>0</v>
          </cell>
        </row>
        <row r="346">
          <cell r="A346" t="str">
            <v>3.07 물 푸 기</v>
          </cell>
          <cell r="C346">
            <v>2770</v>
          </cell>
          <cell r="D346" t="str">
            <v>Hr</v>
          </cell>
          <cell r="E346">
            <v>0</v>
          </cell>
          <cell r="F346">
            <v>0</v>
          </cell>
        </row>
        <row r="347">
          <cell r="A347" t="str">
            <v>3.08 콘크리트 타설</v>
          </cell>
          <cell r="E347">
            <v>0</v>
          </cell>
          <cell r="F347">
            <v>0</v>
          </cell>
        </row>
        <row r="348">
          <cell r="A348" t="str">
            <v>a.철       근</v>
          </cell>
          <cell r="C348">
            <v>349</v>
          </cell>
          <cell r="D348" t="str">
            <v>M3</v>
          </cell>
          <cell r="E348">
            <v>0</v>
          </cell>
          <cell r="F348">
            <v>0</v>
          </cell>
        </row>
        <row r="349">
          <cell r="A349" t="str">
            <v>b.무       근</v>
          </cell>
          <cell r="C349">
            <v>116</v>
          </cell>
          <cell r="D349" t="str">
            <v>M3</v>
          </cell>
          <cell r="E349">
            <v>0</v>
          </cell>
          <cell r="F349">
            <v>0</v>
          </cell>
        </row>
        <row r="350">
          <cell r="A350" t="str">
            <v>c.무       근</v>
          </cell>
          <cell r="C350">
            <v>362</v>
          </cell>
          <cell r="D350" t="str">
            <v>M3</v>
          </cell>
          <cell r="E350">
            <v>0</v>
          </cell>
          <cell r="F350">
            <v>0</v>
          </cell>
        </row>
        <row r="351">
          <cell r="A351" t="str">
            <v>d.펌프카타설</v>
          </cell>
          <cell r="C351">
            <v>5637</v>
          </cell>
          <cell r="D351" t="str">
            <v>M3</v>
          </cell>
          <cell r="E351">
            <v>0</v>
          </cell>
          <cell r="F351">
            <v>0</v>
          </cell>
        </row>
        <row r="352">
          <cell r="A352" t="str">
            <v>e.펌프카타설</v>
          </cell>
          <cell r="C352">
            <v>719</v>
          </cell>
          <cell r="D352" t="str">
            <v>M3</v>
          </cell>
          <cell r="E352">
            <v>0</v>
          </cell>
          <cell r="F352">
            <v>0</v>
          </cell>
        </row>
        <row r="353">
          <cell r="A353" t="str">
            <v>3.09 무수축 콘크리트</v>
          </cell>
          <cell r="C353">
            <v>10.055999999999999</v>
          </cell>
          <cell r="D353" t="str">
            <v>M3</v>
          </cell>
          <cell r="E353">
            <v>0</v>
          </cell>
          <cell r="F353">
            <v>0</v>
          </cell>
        </row>
        <row r="354">
          <cell r="A354" t="str">
            <v>3.10 무수축 몰탈</v>
          </cell>
          <cell r="C354">
            <v>2.3159999999999998</v>
          </cell>
          <cell r="D354" t="str">
            <v>M3</v>
          </cell>
          <cell r="E354">
            <v>0</v>
          </cell>
          <cell r="F354">
            <v>0</v>
          </cell>
        </row>
        <row r="355">
          <cell r="A355" t="str">
            <v>3.11 거푸집공</v>
          </cell>
          <cell r="E355">
            <v>0</v>
          </cell>
          <cell r="F355">
            <v>0</v>
          </cell>
        </row>
        <row r="356">
          <cell r="A356" t="str">
            <v>a.합 판 거 푸 집</v>
          </cell>
          <cell r="E356">
            <v>0</v>
          </cell>
          <cell r="F356">
            <v>0</v>
          </cell>
        </row>
        <row r="357">
          <cell r="A357" t="str">
            <v>-1.거푸집</v>
          </cell>
          <cell r="C357">
            <v>5959</v>
          </cell>
          <cell r="D357" t="str">
            <v>M2</v>
          </cell>
          <cell r="E357">
            <v>0</v>
          </cell>
          <cell r="F357">
            <v>0</v>
          </cell>
        </row>
        <row r="358">
          <cell r="A358" t="str">
            <v>-2.거푸집</v>
          </cell>
          <cell r="C358">
            <v>46</v>
          </cell>
          <cell r="D358" t="str">
            <v>M2</v>
          </cell>
          <cell r="E358">
            <v>0</v>
          </cell>
          <cell r="F358">
            <v>0</v>
          </cell>
        </row>
        <row r="359">
          <cell r="A359" t="str">
            <v>-3.거푸집</v>
          </cell>
          <cell r="C359">
            <v>123</v>
          </cell>
          <cell r="D359" t="str">
            <v>M2</v>
          </cell>
          <cell r="E359">
            <v>0</v>
          </cell>
          <cell r="F359">
            <v>0</v>
          </cell>
        </row>
        <row r="360">
          <cell r="A360" t="str">
            <v>-4.거푸집</v>
          </cell>
          <cell r="C360">
            <v>142</v>
          </cell>
          <cell r="D360" t="str">
            <v>M2</v>
          </cell>
          <cell r="E360">
            <v>0</v>
          </cell>
          <cell r="F360">
            <v>0</v>
          </cell>
        </row>
        <row r="361">
          <cell r="A361" t="str">
            <v>-5.거푸집</v>
          </cell>
          <cell r="C361">
            <v>284</v>
          </cell>
          <cell r="D361" t="str">
            <v>M2</v>
          </cell>
          <cell r="E361">
            <v>0</v>
          </cell>
          <cell r="F361">
            <v>0</v>
          </cell>
        </row>
        <row r="362">
          <cell r="A362" t="str">
            <v>-6.거푸집</v>
          </cell>
          <cell r="C362">
            <v>17</v>
          </cell>
          <cell r="D362" t="str">
            <v>M2</v>
          </cell>
          <cell r="E362">
            <v>0</v>
          </cell>
          <cell r="F362">
            <v>0</v>
          </cell>
        </row>
        <row r="363">
          <cell r="A363" t="str">
            <v>-7.거푸집</v>
          </cell>
          <cell r="C363">
            <v>899</v>
          </cell>
          <cell r="D363" t="str">
            <v>M2</v>
          </cell>
          <cell r="E363">
            <v>0</v>
          </cell>
          <cell r="F363">
            <v>0</v>
          </cell>
        </row>
        <row r="364">
          <cell r="A364" t="str">
            <v>-8.거푸집</v>
          </cell>
          <cell r="C364">
            <v>243</v>
          </cell>
          <cell r="D364" t="str">
            <v>M2</v>
          </cell>
          <cell r="E364">
            <v>0</v>
          </cell>
          <cell r="F364">
            <v>0</v>
          </cell>
        </row>
        <row r="365">
          <cell r="A365" t="str">
            <v>b.P.E무늬거푸집</v>
          </cell>
          <cell r="E365">
            <v>0</v>
          </cell>
          <cell r="F365">
            <v>0</v>
          </cell>
        </row>
        <row r="366">
          <cell r="A366" t="str">
            <v>-1.P.E무늬거푸집</v>
          </cell>
          <cell r="C366">
            <v>372</v>
          </cell>
          <cell r="D366" t="str">
            <v>㎡</v>
          </cell>
          <cell r="E366">
            <v>0</v>
          </cell>
          <cell r="F366">
            <v>0</v>
          </cell>
        </row>
        <row r="367">
          <cell r="A367" t="str">
            <v>-2.P.E무늬거푸집</v>
          </cell>
          <cell r="C367">
            <v>2</v>
          </cell>
          <cell r="D367" t="str">
            <v>㎡</v>
          </cell>
          <cell r="E367">
            <v>0</v>
          </cell>
          <cell r="F367">
            <v>0</v>
          </cell>
        </row>
        <row r="368">
          <cell r="A368" t="str">
            <v>c.목재 원형 거푸집</v>
          </cell>
          <cell r="E368">
            <v>0</v>
          </cell>
          <cell r="F368">
            <v>0</v>
          </cell>
        </row>
        <row r="369">
          <cell r="A369" t="str">
            <v>-1.원형거푸집</v>
          </cell>
          <cell r="C369">
            <v>616</v>
          </cell>
          <cell r="D369" t="str">
            <v>M2</v>
          </cell>
          <cell r="E369">
            <v>0</v>
          </cell>
          <cell r="F369">
            <v>0</v>
          </cell>
        </row>
        <row r="370">
          <cell r="A370" t="str">
            <v>-2.원형거푸집</v>
          </cell>
          <cell r="C370">
            <v>264</v>
          </cell>
          <cell r="D370" t="str">
            <v>M2</v>
          </cell>
          <cell r="E370">
            <v>0</v>
          </cell>
          <cell r="F370">
            <v>0</v>
          </cell>
        </row>
        <row r="371">
          <cell r="A371" t="str">
            <v>-3.원형거푸집</v>
          </cell>
          <cell r="C371">
            <v>264</v>
          </cell>
          <cell r="D371" t="str">
            <v>M2</v>
          </cell>
          <cell r="E371">
            <v>0</v>
          </cell>
          <cell r="F371">
            <v>0</v>
          </cell>
        </row>
        <row r="372">
          <cell r="A372" t="str">
            <v>-4.원형거푸집</v>
          </cell>
          <cell r="C372">
            <v>228</v>
          </cell>
          <cell r="D372" t="str">
            <v>M2</v>
          </cell>
          <cell r="E372">
            <v>0</v>
          </cell>
          <cell r="F372">
            <v>0</v>
          </cell>
        </row>
        <row r="373">
          <cell r="A373" t="str">
            <v>-5.원형거푸집</v>
          </cell>
          <cell r="C373">
            <v>163</v>
          </cell>
          <cell r="D373" t="str">
            <v>M2</v>
          </cell>
          <cell r="E373">
            <v>0</v>
          </cell>
          <cell r="F373">
            <v>0</v>
          </cell>
        </row>
        <row r="374">
          <cell r="A374" t="str">
            <v>-6.원형거푸집</v>
          </cell>
          <cell r="C374">
            <v>55</v>
          </cell>
          <cell r="D374" t="str">
            <v>M2</v>
          </cell>
          <cell r="E374">
            <v>0</v>
          </cell>
          <cell r="F374">
            <v>0</v>
          </cell>
        </row>
        <row r="375">
          <cell r="A375" t="str">
            <v>-7.원형거푸집</v>
          </cell>
          <cell r="C375">
            <v>2</v>
          </cell>
          <cell r="D375" t="str">
            <v>M2</v>
          </cell>
          <cell r="E375">
            <v>0</v>
          </cell>
          <cell r="F375">
            <v>0</v>
          </cell>
        </row>
        <row r="376">
          <cell r="A376" t="str">
            <v>3.12 동바리</v>
          </cell>
          <cell r="E376">
            <v>0</v>
          </cell>
          <cell r="F376">
            <v>0</v>
          </cell>
        </row>
        <row r="377">
          <cell r="A377" t="str">
            <v>a.동바리</v>
          </cell>
          <cell r="C377">
            <v>3030</v>
          </cell>
          <cell r="D377" t="str">
            <v>공M3</v>
          </cell>
          <cell r="E377">
            <v>0</v>
          </cell>
          <cell r="F377">
            <v>0</v>
          </cell>
        </row>
        <row r="378">
          <cell r="A378" t="str">
            <v>b.동바리</v>
          </cell>
          <cell r="C378">
            <v>850</v>
          </cell>
          <cell r="D378" t="str">
            <v>공M3</v>
          </cell>
          <cell r="E378">
            <v>0</v>
          </cell>
          <cell r="F378">
            <v>0</v>
          </cell>
        </row>
        <row r="379">
          <cell r="A379" t="str">
            <v>c.동바리</v>
          </cell>
          <cell r="C379">
            <v>2530</v>
          </cell>
          <cell r="D379" t="str">
            <v>공/M3</v>
          </cell>
          <cell r="E379">
            <v>0</v>
          </cell>
          <cell r="F379">
            <v>0</v>
          </cell>
        </row>
        <row r="380">
          <cell r="A380" t="str">
            <v>d.수평연결재</v>
          </cell>
          <cell r="C380">
            <v>550</v>
          </cell>
          <cell r="D380" t="str">
            <v>M2</v>
          </cell>
          <cell r="E380">
            <v>0</v>
          </cell>
          <cell r="F380">
            <v>0</v>
          </cell>
        </row>
        <row r="381">
          <cell r="A381" t="str">
            <v>3.13 비계</v>
          </cell>
          <cell r="C381">
            <v>5630</v>
          </cell>
          <cell r="D381" t="str">
            <v>M2</v>
          </cell>
          <cell r="E381">
            <v>0</v>
          </cell>
          <cell r="F381">
            <v>0</v>
          </cell>
        </row>
        <row r="382">
          <cell r="A382" t="str">
            <v>3.14 모따기</v>
          </cell>
          <cell r="C382">
            <v>1437</v>
          </cell>
          <cell r="D382" t="str">
            <v>M</v>
          </cell>
          <cell r="E382">
            <v>0</v>
          </cell>
          <cell r="F382">
            <v>0</v>
          </cell>
        </row>
        <row r="383">
          <cell r="A383" t="str">
            <v>3.15 신축이음장치</v>
          </cell>
          <cell r="C383">
            <v>39</v>
          </cell>
          <cell r="D383" t="str">
            <v>M</v>
          </cell>
          <cell r="E383">
            <v>0</v>
          </cell>
          <cell r="F383">
            <v>0</v>
          </cell>
        </row>
        <row r="384">
          <cell r="A384" t="str">
            <v>3.16 교명주(화강석)</v>
          </cell>
          <cell r="C384">
            <v>4</v>
          </cell>
          <cell r="D384" t="str">
            <v>EA</v>
          </cell>
          <cell r="E384">
            <v>0</v>
          </cell>
          <cell r="F384">
            <v>0</v>
          </cell>
        </row>
        <row r="385">
          <cell r="A385" t="str">
            <v>3.17 교명판및설명판</v>
          </cell>
          <cell r="E385">
            <v>0</v>
          </cell>
          <cell r="F385">
            <v>0</v>
          </cell>
        </row>
        <row r="386">
          <cell r="A386" t="str">
            <v>a.교명판</v>
          </cell>
          <cell r="C386">
            <v>2</v>
          </cell>
          <cell r="D386" t="str">
            <v>EA</v>
          </cell>
          <cell r="E386">
            <v>0</v>
          </cell>
          <cell r="F386">
            <v>0</v>
          </cell>
        </row>
        <row r="387">
          <cell r="A387" t="str">
            <v>b.설명판</v>
          </cell>
          <cell r="C387">
            <v>2</v>
          </cell>
          <cell r="D387" t="str">
            <v>EA</v>
          </cell>
          <cell r="E387">
            <v>0</v>
          </cell>
          <cell r="F387">
            <v>0</v>
          </cell>
        </row>
        <row r="388">
          <cell r="A388" t="str">
            <v>3.18 표면처리</v>
          </cell>
          <cell r="E388">
            <v>0</v>
          </cell>
          <cell r="F388">
            <v>0</v>
          </cell>
        </row>
        <row r="389">
          <cell r="A389" t="str">
            <v>a.슬라브 양생</v>
          </cell>
          <cell r="C389">
            <v>4978</v>
          </cell>
          <cell r="D389" t="str">
            <v>M2</v>
          </cell>
          <cell r="E389">
            <v>0</v>
          </cell>
          <cell r="F389">
            <v>0</v>
          </cell>
        </row>
        <row r="390">
          <cell r="A390" t="str">
            <v>b.데크휘니샤 면고르기</v>
          </cell>
          <cell r="C390">
            <v>4978</v>
          </cell>
          <cell r="D390" t="str">
            <v>M2</v>
          </cell>
          <cell r="E390">
            <v>0</v>
          </cell>
          <cell r="F390">
            <v>0</v>
          </cell>
        </row>
        <row r="391">
          <cell r="A391" t="str">
            <v>3.19 교면방수</v>
          </cell>
          <cell r="C391">
            <v>4978</v>
          </cell>
          <cell r="D391" t="str">
            <v>M2</v>
          </cell>
          <cell r="E391">
            <v>0</v>
          </cell>
          <cell r="F391">
            <v>0</v>
          </cell>
        </row>
        <row r="392">
          <cell r="A392" t="str">
            <v>3.20 배면방수</v>
          </cell>
          <cell r="C392">
            <v>324</v>
          </cell>
          <cell r="D392" t="str">
            <v>M2</v>
          </cell>
          <cell r="E392">
            <v>0</v>
          </cell>
          <cell r="F392">
            <v>0</v>
          </cell>
        </row>
        <row r="393">
          <cell r="A393" t="str">
            <v>3.21 전선관부설</v>
          </cell>
          <cell r="C393">
            <v>1077</v>
          </cell>
          <cell r="D393" t="str">
            <v>M</v>
          </cell>
          <cell r="E393">
            <v>0</v>
          </cell>
          <cell r="F393">
            <v>0</v>
          </cell>
        </row>
        <row r="394">
          <cell r="A394" t="str">
            <v>3.22 T.B.M 설치</v>
          </cell>
          <cell r="C394">
            <v>2</v>
          </cell>
          <cell r="D394" t="str">
            <v>개</v>
          </cell>
          <cell r="E394">
            <v>0</v>
          </cell>
          <cell r="F394">
            <v>0</v>
          </cell>
        </row>
        <row r="395">
          <cell r="A395" t="str">
            <v>3.23 낙하물 방지공</v>
          </cell>
          <cell r="C395">
            <v>5860</v>
          </cell>
          <cell r="D395" t="str">
            <v>M2</v>
          </cell>
          <cell r="E395">
            <v>0</v>
          </cell>
          <cell r="F395">
            <v>0</v>
          </cell>
        </row>
        <row r="396">
          <cell r="A396" t="str">
            <v>3.24 방호벽</v>
          </cell>
          <cell r="C396">
            <v>538</v>
          </cell>
          <cell r="D396" t="str">
            <v>M</v>
          </cell>
          <cell r="E396">
            <v>0</v>
          </cell>
          <cell r="F396">
            <v>0</v>
          </cell>
        </row>
        <row r="397">
          <cell r="A397" t="str">
            <v>3.25 중앙분리대</v>
          </cell>
          <cell r="C397">
            <v>510</v>
          </cell>
          <cell r="D397" t="str">
            <v>M</v>
          </cell>
          <cell r="E397">
            <v>0</v>
          </cell>
          <cell r="F397">
            <v>0</v>
          </cell>
        </row>
        <row r="398">
          <cell r="A398" t="str">
            <v>3.26 NOTCH  설치</v>
          </cell>
          <cell r="C398">
            <v>1020</v>
          </cell>
          <cell r="D398" t="str">
            <v>M</v>
          </cell>
          <cell r="E398">
            <v>0</v>
          </cell>
          <cell r="F398">
            <v>0</v>
          </cell>
        </row>
        <row r="399">
          <cell r="A399" t="str">
            <v>3.27 교량유지관리용표지판</v>
          </cell>
          <cell r="E399">
            <v>0</v>
          </cell>
          <cell r="F399">
            <v>0</v>
          </cell>
        </row>
        <row r="400">
          <cell r="A400" t="str">
            <v>a.강교용</v>
          </cell>
          <cell r="C400">
            <v>40</v>
          </cell>
          <cell r="D400" t="str">
            <v>EA</v>
          </cell>
          <cell r="E400">
            <v>0</v>
          </cell>
          <cell r="F400">
            <v>0</v>
          </cell>
        </row>
        <row r="401">
          <cell r="A401" t="str">
            <v>b.교각,교 대 용</v>
          </cell>
          <cell r="C401">
            <v>18</v>
          </cell>
          <cell r="D401" t="str">
            <v>EA</v>
          </cell>
          <cell r="E401">
            <v>0</v>
          </cell>
          <cell r="F401">
            <v>0</v>
          </cell>
        </row>
        <row r="402">
          <cell r="A402" t="str">
            <v>3.28 스페이서 설치</v>
          </cell>
          <cell r="E402">
            <v>0</v>
          </cell>
          <cell r="F402">
            <v>0</v>
          </cell>
        </row>
        <row r="403">
          <cell r="A403" t="str">
            <v>a.스페이서 설치</v>
          </cell>
          <cell r="C403">
            <v>3351</v>
          </cell>
          <cell r="D403" t="str">
            <v>M2</v>
          </cell>
          <cell r="E403">
            <v>0</v>
          </cell>
          <cell r="F403">
            <v>0</v>
          </cell>
        </row>
        <row r="404">
          <cell r="A404" t="str">
            <v>b.스페이서 설치</v>
          </cell>
          <cell r="C404">
            <v>6452</v>
          </cell>
          <cell r="D404" t="str">
            <v>M2</v>
          </cell>
          <cell r="E404">
            <v>0</v>
          </cell>
          <cell r="F404">
            <v>0</v>
          </cell>
        </row>
        <row r="405">
          <cell r="A405" t="str">
            <v>3.29 철근가공 및 조립</v>
          </cell>
          <cell r="E405">
            <v>0</v>
          </cell>
          <cell r="F405">
            <v>0</v>
          </cell>
        </row>
        <row r="406">
          <cell r="A406" t="str">
            <v>a.보       통</v>
          </cell>
          <cell r="C406">
            <v>69.248999999999995</v>
          </cell>
          <cell r="D406" t="str">
            <v>TON</v>
          </cell>
          <cell r="E406">
            <v>0</v>
          </cell>
          <cell r="F406">
            <v>0</v>
          </cell>
        </row>
        <row r="407">
          <cell r="A407" t="str">
            <v>b.복       잡</v>
          </cell>
          <cell r="C407">
            <v>470.63799999999998</v>
          </cell>
          <cell r="D407" t="str">
            <v>TON</v>
          </cell>
          <cell r="E407">
            <v>0</v>
          </cell>
          <cell r="F407">
            <v>0</v>
          </cell>
        </row>
        <row r="408">
          <cell r="A408" t="str">
            <v>c.매 우 복 잡</v>
          </cell>
          <cell r="C408">
            <v>646.73299999999995</v>
          </cell>
          <cell r="D408" t="str">
            <v>TON</v>
          </cell>
          <cell r="E408">
            <v>0</v>
          </cell>
          <cell r="F408">
            <v>0</v>
          </cell>
        </row>
        <row r="409">
          <cell r="A409" t="str">
            <v>3.30 교량유지관리점검시설</v>
          </cell>
          <cell r="C409">
            <v>4</v>
          </cell>
          <cell r="D409" t="str">
            <v>EA</v>
          </cell>
          <cell r="E409">
            <v>0</v>
          </cell>
          <cell r="F409">
            <v>0</v>
          </cell>
        </row>
        <row r="410">
          <cell r="A410" t="str">
            <v>3.31 배수시설공</v>
          </cell>
          <cell r="E410">
            <v>0</v>
          </cell>
          <cell r="F410">
            <v>0</v>
          </cell>
        </row>
        <row r="411">
          <cell r="A411" t="str">
            <v>a.교량배수물배기공</v>
          </cell>
          <cell r="C411">
            <v>505</v>
          </cell>
          <cell r="D411" t="str">
            <v>M</v>
          </cell>
          <cell r="E411">
            <v>0</v>
          </cell>
          <cell r="F411">
            <v>0</v>
          </cell>
        </row>
        <row r="412">
          <cell r="A412" t="str">
            <v>b.하층줄눈(성형)</v>
          </cell>
          <cell r="C412">
            <v>505</v>
          </cell>
          <cell r="D412" t="str">
            <v>M</v>
          </cell>
          <cell r="E412">
            <v>0</v>
          </cell>
          <cell r="F412">
            <v>0</v>
          </cell>
        </row>
        <row r="413">
          <cell r="A413" t="str">
            <v>c.상층줄눈(주입)</v>
          </cell>
          <cell r="C413">
            <v>505</v>
          </cell>
          <cell r="D413" t="str">
            <v>M</v>
          </cell>
          <cell r="E413">
            <v>0</v>
          </cell>
          <cell r="F413">
            <v>0</v>
          </cell>
        </row>
        <row r="414">
          <cell r="A414" t="str">
            <v>d.표면처리(방수)</v>
          </cell>
          <cell r="C414">
            <v>101</v>
          </cell>
          <cell r="D414" t="str">
            <v>M2</v>
          </cell>
          <cell r="E414">
            <v>0</v>
          </cell>
          <cell r="F414">
            <v>0</v>
          </cell>
        </row>
        <row r="415">
          <cell r="A415" t="str">
            <v>e.하천용 집수구(스턴레스)</v>
          </cell>
          <cell r="C415">
            <v>38</v>
          </cell>
          <cell r="D415" t="str">
            <v>EA</v>
          </cell>
          <cell r="E415">
            <v>0</v>
          </cell>
          <cell r="F415">
            <v>0</v>
          </cell>
        </row>
        <row r="416">
          <cell r="A416" t="str">
            <v>f.교량배수용강관(하천용)</v>
          </cell>
          <cell r="C416">
            <v>235</v>
          </cell>
          <cell r="D416" t="str">
            <v>M</v>
          </cell>
          <cell r="E416">
            <v>0</v>
          </cell>
          <cell r="F416">
            <v>0</v>
          </cell>
        </row>
        <row r="417">
          <cell r="A417" t="str">
            <v>g.이음부(스텐레스)</v>
          </cell>
          <cell r="C417">
            <v>46</v>
          </cell>
          <cell r="D417" t="str">
            <v>EA</v>
          </cell>
          <cell r="E417">
            <v>0</v>
          </cell>
          <cell r="F417">
            <v>0</v>
          </cell>
        </row>
        <row r="418">
          <cell r="A418" t="str">
            <v>h.곡관(스텐레스)</v>
          </cell>
          <cell r="C418">
            <v>8</v>
          </cell>
          <cell r="D418" t="str">
            <v>EA</v>
          </cell>
          <cell r="E418">
            <v>0</v>
          </cell>
          <cell r="F418">
            <v>0</v>
          </cell>
        </row>
        <row r="419">
          <cell r="A419" t="str">
            <v>3.32 DOWEL BAR 설치</v>
          </cell>
          <cell r="C419">
            <v>96</v>
          </cell>
          <cell r="D419" t="str">
            <v>EA</v>
          </cell>
          <cell r="E419">
            <v>0</v>
          </cell>
          <cell r="F419">
            <v>0</v>
          </cell>
        </row>
        <row r="420">
          <cell r="A420" t="str">
            <v>3.33 스치로폴</v>
          </cell>
          <cell r="E420">
            <v>0</v>
          </cell>
          <cell r="F420">
            <v>0</v>
          </cell>
        </row>
        <row r="421">
          <cell r="A421" t="str">
            <v>a.스치로폴</v>
          </cell>
          <cell r="C421">
            <v>557</v>
          </cell>
          <cell r="D421" t="str">
            <v>M2</v>
          </cell>
          <cell r="E421">
            <v>0</v>
          </cell>
          <cell r="F421">
            <v>0</v>
          </cell>
        </row>
        <row r="422">
          <cell r="A422" t="str">
            <v>3.34 교량받침</v>
          </cell>
          <cell r="E422">
            <v>0</v>
          </cell>
          <cell r="F422">
            <v>0</v>
          </cell>
        </row>
        <row r="423">
          <cell r="A423" t="str">
            <v>a.교좌장치(일방향)POT</v>
          </cell>
          <cell r="C423">
            <v>4</v>
          </cell>
          <cell r="D423" t="str">
            <v>EA</v>
          </cell>
          <cell r="E423">
            <v>0</v>
          </cell>
          <cell r="F423">
            <v>0</v>
          </cell>
        </row>
        <row r="424">
          <cell r="A424" t="str">
            <v>b.교좌장치(양방향)POT</v>
          </cell>
          <cell r="C424">
            <v>12</v>
          </cell>
          <cell r="D424" t="str">
            <v>EA</v>
          </cell>
          <cell r="E424">
            <v>0</v>
          </cell>
          <cell r="F424">
            <v>0</v>
          </cell>
        </row>
        <row r="425">
          <cell r="A425" t="str">
            <v>c.교좌장치(일방향)POT</v>
          </cell>
          <cell r="C425">
            <v>16</v>
          </cell>
          <cell r="D425" t="str">
            <v>EA</v>
          </cell>
          <cell r="E425">
            <v>0</v>
          </cell>
          <cell r="F425">
            <v>0</v>
          </cell>
        </row>
        <row r="426">
          <cell r="A426" t="str">
            <v>d.교좌장치(양방향)POT</v>
          </cell>
          <cell r="C426">
            <v>12</v>
          </cell>
          <cell r="D426" t="str">
            <v>EA</v>
          </cell>
          <cell r="E426">
            <v>0</v>
          </cell>
          <cell r="F426">
            <v>0</v>
          </cell>
        </row>
        <row r="427">
          <cell r="A427" t="str">
            <v>e.교좌장치(고정단)POT</v>
          </cell>
          <cell r="C427">
            <v>4</v>
          </cell>
          <cell r="D427" t="str">
            <v>EA</v>
          </cell>
          <cell r="E427">
            <v>0</v>
          </cell>
          <cell r="F427">
            <v>0</v>
          </cell>
        </row>
        <row r="428">
          <cell r="A428" t="str">
            <v>3.35 강   교</v>
          </cell>
          <cell r="E428">
            <v>0</v>
          </cell>
          <cell r="F428">
            <v>0</v>
          </cell>
        </row>
        <row r="429">
          <cell r="A429" t="str">
            <v>a.강교제작(산수1교)</v>
          </cell>
          <cell r="C429">
            <v>1953.0050000000001</v>
          </cell>
          <cell r="D429" t="str">
            <v>TON</v>
          </cell>
          <cell r="E429">
            <v>0</v>
          </cell>
          <cell r="F429">
            <v>0</v>
          </cell>
        </row>
        <row r="430">
          <cell r="A430" t="str">
            <v>b.강교운반(산수1교)</v>
          </cell>
          <cell r="C430">
            <v>1953.0050000000001</v>
          </cell>
          <cell r="D430" t="str">
            <v>TON</v>
          </cell>
          <cell r="E430">
            <v>0</v>
          </cell>
          <cell r="F430">
            <v>0</v>
          </cell>
        </row>
        <row r="431">
          <cell r="A431" t="str">
            <v>c.강교가설(산수1교)</v>
          </cell>
          <cell r="C431">
            <v>1953.0050000000001</v>
          </cell>
          <cell r="D431" t="str">
            <v>TON</v>
          </cell>
          <cell r="E431">
            <v>0</v>
          </cell>
          <cell r="F431">
            <v>0</v>
          </cell>
        </row>
        <row r="432">
          <cell r="A432" t="str">
            <v>3.36 강교 도장</v>
          </cell>
          <cell r="E432">
            <v>0</v>
          </cell>
          <cell r="F432">
            <v>0</v>
          </cell>
        </row>
        <row r="433">
          <cell r="A433" t="str">
            <v>a.내부도장</v>
          </cell>
          <cell r="C433">
            <v>16828</v>
          </cell>
          <cell r="D433" t="str">
            <v>M2</v>
          </cell>
          <cell r="E433">
            <v>0</v>
          </cell>
          <cell r="F433">
            <v>0</v>
          </cell>
        </row>
        <row r="434">
          <cell r="A434" t="str">
            <v>b.외부포장면도장</v>
          </cell>
          <cell r="C434">
            <v>3328</v>
          </cell>
          <cell r="D434" t="str">
            <v>M2</v>
          </cell>
          <cell r="E434">
            <v>0</v>
          </cell>
          <cell r="F434">
            <v>0</v>
          </cell>
        </row>
        <row r="435">
          <cell r="A435" t="str">
            <v>c.연결판도장</v>
          </cell>
          <cell r="C435">
            <v>4076</v>
          </cell>
          <cell r="D435" t="str">
            <v>M2</v>
          </cell>
          <cell r="E435">
            <v>0</v>
          </cell>
          <cell r="F435">
            <v>0</v>
          </cell>
        </row>
        <row r="436">
          <cell r="A436" t="str">
            <v>d.외부도장</v>
          </cell>
          <cell r="C436">
            <v>9793</v>
          </cell>
          <cell r="D436" t="str">
            <v>M2</v>
          </cell>
          <cell r="E436">
            <v>0</v>
          </cell>
          <cell r="F436">
            <v>0</v>
          </cell>
        </row>
        <row r="437">
          <cell r="A437" t="str">
            <v>e.외부도장</v>
          </cell>
          <cell r="C437">
            <v>8940</v>
          </cell>
          <cell r="D437" t="str">
            <v>M2</v>
          </cell>
          <cell r="E437">
            <v>0</v>
          </cell>
          <cell r="F437">
            <v>0</v>
          </cell>
        </row>
        <row r="438">
          <cell r="A438" t="str">
            <v>f.내부볼트및연결판도장</v>
          </cell>
          <cell r="C438">
            <v>881</v>
          </cell>
          <cell r="D438" t="str">
            <v>M2</v>
          </cell>
          <cell r="E438">
            <v>0</v>
          </cell>
          <cell r="F438">
            <v>0</v>
          </cell>
        </row>
        <row r="439">
          <cell r="A439" t="str">
            <v>g.외부볼트및연결판도장</v>
          </cell>
          <cell r="C439">
            <v>926</v>
          </cell>
          <cell r="D439" t="str">
            <v>M2</v>
          </cell>
          <cell r="E439">
            <v>0</v>
          </cell>
          <cell r="F439">
            <v>0</v>
          </cell>
        </row>
        <row r="440">
          <cell r="A440" t="str">
            <v>3.37 강교 비파괴 검사비</v>
          </cell>
          <cell r="E440">
            <v>0</v>
          </cell>
          <cell r="F440">
            <v>0</v>
          </cell>
        </row>
        <row r="441">
          <cell r="A441" t="str">
            <v>a.강교 비파괴 검사비</v>
          </cell>
          <cell r="C441">
            <v>2528</v>
          </cell>
          <cell r="D441" t="str">
            <v>매</v>
          </cell>
          <cell r="E441">
            <v>0</v>
          </cell>
          <cell r="F441">
            <v>0</v>
          </cell>
        </row>
        <row r="442">
          <cell r="A442" t="str">
            <v>b.강교 비파괴 검사비</v>
          </cell>
          <cell r="C442">
            <v>2243</v>
          </cell>
          <cell r="D442" t="str">
            <v>M</v>
          </cell>
          <cell r="E442">
            <v>0</v>
          </cell>
          <cell r="F442">
            <v>0</v>
          </cell>
        </row>
        <row r="443">
          <cell r="A443" t="str">
            <v>c.강교 비파괴 검사비</v>
          </cell>
          <cell r="C443">
            <v>430</v>
          </cell>
          <cell r="D443" t="str">
            <v>M</v>
          </cell>
          <cell r="E443">
            <v>0</v>
          </cell>
          <cell r="F443">
            <v>0</v>
          </cell>
        </row>
        <row r="444">
          <cell r="A444" t="str">
            <v>3.38 가시설공</v>
          </cell>
          <cell r="E444">
            <v>0</v>
          </cell>
          <cell r="F444">
            <v>0</v>
          </cell>
        </row>
        <row r="445">
          <cell r="A445" t="str">
            <v>a.토사천공(φ16" 3 WING BIT)</v>
          </cell>
          <cell r="C445">
            <v>4327</v>
          </cell>
          <cell r="D445" t="str">
            <v>M</v>
          </cell>
          <cell r="E445">
            <v>0</v>
          </cell>
          <cell r="F445">
            <v>0</v>
          </cell>
        </row>
        <row r="446">
          <cell r="A446" t="str">
            <v>b.연암천공(T-4)</v>
          </cell>
          <cell r="C446">
            <v>2641</v>
          </cell>
          <cell r="D446" t="str">
            <v>M</v>
          </cell>
          <cell r="E446">
            <v>0</v>
          </cell>
          <cell r="F446">
            <v>0</v>
          </cell>
        </row>
        <row r="447">
          <cell r="A447" t="str">
            <v>c.SHEET PILE 천공후 항타및항발</v>
          </cell>
          <cell r="C447">
            <v>6968</v>
          </cell>
          <cell r="D447" t="str">
            <v>M</v>
          </cell>
          <cell r="E447">
            <v>0</v>
          </cell>
          <cell r="F447">
            <v>0</v>
          </cell>
        </row>
        <row r="448">
          <cell r="A448" t="str">
            <v>d.버팀보 제작</v>
          </cell>
          <cell r="C448">
            <v>80</v>
          </cell>
          <cell r="D448" t="str">
            <v>본</v>
          </cell>
          <cell r="E448">
            <v>0</v>
          </cell>
          <cell r="F448">
            <v>0</v>
          </cell>
        </row>
        <row r="449">
          <cell r="A449" t="str">
            <v>e.버팀보 설치 (12∼14m)</v>
          </cell>
          <cell r="C449">
            <v>80</v>
          </cell>
          <cell r="D449" t="str">
            <v>EA</v>
          </cell>
          <cell r="E449">
            <v>0</v>
          </cell>
          <cell r="F449">
            <v>0</v>
          </cell>
        </row>
        <row r="450">
          <cell r="A450" t="str">
            <v>f.버팀보 철거 (12∼14m)</v>
          </cell>
          <cell r="C450">
            <v>80</v>
          </cell>
          <cell r="D450" t="str">
            <v>EA</v>
          </cell>
          <cell r="E450">
            <v>0</v>
          </cell>
          <cell r="F450">
            <v>0</v>
          </cell>
        </row>
        <row r="451">
          <cell r="A451" t="str">
            <v>g.CORNER STRUT 제작</v>
          </cell>
          <cell r="C451">
            <v>400</v>
          </cell>
          <cell r="D451" t="str">
            <v>EA</v>
          </cell>
          <cell r="E451">
            <v>0</v>
          </cell>
          <cell r="F451">
            <v>0</v>
          </cell>
        </row>
        <row r="452">
          <cell r="A452" t="str">
            <v>h.CORNER STRUT 설치 (3∼5m)</v>
          </cell>
          <cell r="C452">
            <v>320</v>
          </cell>
          <cell r="D452" t="str">
            <v>EA</v>
          </cell>
          <cell r="E452">
            <v>0</v>
          </cell>
          <cell r="F452">
            <v>0</v>
          </cell>
        </row>
        <row r="453">
          <cell r="A453" t="str">
            <v>i.CORNER STRUT 철거 (3∼5m)</v>
          </cell>
          <cell r="C453">
            <v>320</v>
          </cell>
          <cell r="D453" t="str">
            <v>EA</v>
          </cell>
          <cell r="E453">
            <v>0</v>
          </cell>
          <cell r="F453">
            <v>0</v>
          </cell>
        </row>
        <row r="454">
          <cell r="A454" t="str">
            <v>j.CORNER STRUT 설치 (6∼8m)</v>
          </cell>
          <cell r="C454">
            <v>32</v>
          </cell>
          <cell r="D454" t="str">
            <v>EA</v>
          </cell>
          <cell r="E454">
            <v>0</v>
          </cell>
          <cell r="F454">
            <v>0</v>
          </cell>
        </row>
        <row r="455">
          <cell r="A455" t="str">
            <v>k.CORNER STRUT 철거 (6∼8m)</v>
          </cell>
          <cell r="C455">
            <v>32</v>
          </cell>
          <cell r="D455" t="str">
            <v>EA</v>
          </cell>
          <cell r="E455">
            <v>0</v>
          </cell>
          <cell r="F455">
            <v>0</v>
          </cell>
        </row>
        <row r="456">
          <cell r="A456" t="str">
            <v>l.CORNER STRUT 설치 (9∼11m)</v>
          </cell>
          <cell r="C456">
            <v>48</v>
          </cell>
          <cell r="D456" t="str">
            <v>EA</v>
          </cell>
          <cell r="E456">
            <v>0</v>
          </cell>
          <cell r="F456">
            <v>0</v>
          </cell>
        </row>
        <row r="457">
          <cell r="A457" t="str">
            <v>m.CORNER STRUT 철거 (9∼11m)</v>
          </cell>
          <cell r="C457">
            <v>48</v>
          </cell>
          <cell r="D457" t="str">
            <v>EA</v>
          </cell>
          <cell r="E457">
            <v>0</v>
          </cell>
          <cell r="F457">
            <v>0</v>
          </cell>
        </row>
        <row r="458">
          <cell r="A458" t="str">
            <v>n.JACK 설치해체</v>
          </cell>
          <cell r="C458">
            <v>240</v>
          </cell>
          <cell r="D458" t="str">
            <v>EA</v>
          </cell>
          <cell r="E458">
            <v>0</v>
          </cell>
          <cell r="F458">
            <v>0</v>
          </cell>
        </row>
        <row r="459">
          <cell r="A459" t="str">
            <v>o.보걸이설치</v>
          </cell>
          <cell r="C459">
            <v>800</v>
          </cell>
          <cell r="D459" t="str">
            <v>EA</v>
          </cell>
          <cell r="E459">
            <v>0</v>
          </cell>
          <cell r="F459">
            <v>0</v>
          </cell>
        </row>
        <row r="460">
          <cell r="A460" t="str">
            <v>p.보걸이철거</v>
          </cell>
          <cell r="C460">
            <v>800</v>
          </cell>
          <cell r="D460" t="str">
            <v>EA</v>
          </cell>
          <cell r="E460">
            <v>0</v>
          </cell>
          <cell r="F460">
            <v>0</v>
          </cell>
        </row>
        <row r="461">
          <cell r="A461" t="str">
            <v>q.띠장설치</v>
          </cell>
          <cell r="C461">
            <v>1428</v>
          </cell>
          <cell r="D461" t="str">
            <v>M</v>
          </cell>
          <cell r="E461">
            <v>0</v>
          </cell>
          <cell r="F461">
            <v>0</v>
          </cell>
        </row>
        <row r="462">
          <cell r="A462" t="str">
            <v>r.띠장철거</v>
          </cell>
          <cell r="C462">
            <v>1428</v>
          </cell>
          <cell r="D462" t="str">
            <v>M</v>
          </cell>
          <cell r="E462">
            <v>0</v>
          </cell>
          <cell r="F462">
            <v>0</v>
          </cell>
        </row>
        <row r="463">
          <cell r="A463" t="str">
            <v>s.띠장연결</v>
          </cell>
          <cell r="C463">
            <v>20</v>
          </cell>
          <cell r="D463" t="str">
            <v>EA</v>
          </cell>
          <cell r="E463">
            <v>0</v>
          </cell>
          <cell r="F463">
            <v>0</v>
          </cell>
        </row>
        <row r="464">
          <cell r="A464" t="str">
            <v>t.BRACING BEAM 설치 (3∼5m)</v>
          </cell>
          <cell r="C464">
            <v>80</v>
          </cell>
          <cell r="D464" t="str">
            <v>EA</v>
          </cell>
          <cell r="E464">
            <v>0</v>
          </cell>
          <cell r="F464">
            <v>0</v>
          </cell>
        </row>
        <row r="465">
          <cell r="A465" t="str">
            <v>u.BRACING BEAM 철거 (3∼5m)</v>
          </cell>
          <cell r="C465">
            <v>80</v>
          </cell>
          <cell r="D465" t="str">
            <v>EA</v>
          </cell>
          <cell r="E465">
            <v>0</v>
          </cell>
          <cell r="F465">
            <v>0</v>
          </cell>
        </row>
        <row r="466">
          <cell r="A466" t="str">
            <v>v.BRACING BEAM 설치 (6∼8m)</v>
          </cell>
          <cell r="C466">
            <v>20</v>
          </cell>
          <cell r="D466" t="str">
            <v>EA</v>
          </cell>
          <cell r="E466">
            <v>0</v>
          </cell>
          <cell r="F466">
            <v>0</v>
          </cell>
        </row>
        <row r="467">
          <cell r="A467" t="str">
            <v>w.BRACING BEAM 철거 (6∼8m)</v>
          </cell>
          <cell r="C467">
            <v>20</v>
          </cell>
          <cell r="D467" t="str">
            <v>EA</v>
          </cell>
          <cell r="E467">
            <v>0</v>
          </cell>
          <cell r="F467">
            <v>0</v>
          </cell>
        </row>
        <row r="468">
          <cell r="A468" t="str">
            <v>x.피스브라켓 설치 및 철거</v>
          </cell>
          <cell r="C468">
            <v>240</v>
          </cell>
          <cell r="D468" t="str">
            <v>EA</v>
          </cell>
          <cell r="E468">
            <v>0</v>
          </cell>
          <cell r="F468">
            <v>0</v>
          </cell>
        </row>
        <row r="469">
          <cell r="A469" t="str">
            <v>y.H-PILE항타</v>
          </cell>
          <cell r="C469">
            <v>168</v>
          </cell>
          <cell r="D469" t="str">
            <v>M</v>
          </cell>
          <cell r="E469">
            <v>0</v>
          </cell>
          <cell r="F469">
            <v>0</v>
          </cell>
        </row>
        <row r="470">
          <cell r="A470" t="str">
            <v>z.H-PILE항발</v>
          </cell>
          <cell r="C470">
            <v>168</v>
          </cell>
          <cell r="D470" t="str">
            <v>M</v>
          </cell>
          <cell r="E470">
            <v>0</v>
          </cell>
          <cell r="F470">
            <v>0</v>
          </cell>
        </row>
        <row r="471">
          <cell r="A471" t="str">
            <v>aa.구조용H형강</v>
          </cell>
          <cell r="C471">
            <v>397.28199999999998</v>
          </cell>
          <cell r="D471" t="str">
            <v>TON</v>
          </cell>
          <cell r="E471">
            <v>0</v>
          </cell>
          <cell r="F471">
            <v>0</v>
          </cell>
        </row>
        <row r="472">
          <cell r="A472" t="str">
            <v>ab.구조용H형강</v>
          </cell>
          <cell r="C472">
            <v>54.082999999999998</v>
          </cell>
          <cell r="D472" t="str">
            <v>TON</v>
          </cell>
          <cell r="E472">
            <v>0</v>
          </cell>
          <cell r="F472">
            <v>0</v>
          </cell>
        </row>
        <row r="473">
          <cell r="A473" t="str">
            <v>ac.강널말뚝</v>
          </cell>
          <cell r="C473">
            <v>502.39299999999997</v>
          </cell>
          <cell r="D473" t="str">
            <v>TON</v>
          </cell>
          <cell r="E473">
            <v>0</v>
          </cell>
          <cell r="F473">
            <v>0</v>
          </cell>
        </row>
        <row r="474">
          <cell r="A474" t="str">
            <v>ad.강재 및 형강운반비</v>
          </cell>
          <cell r="C474">
            <v>953.75800000000004</v>
          </cell>
          <cell r="D474" t="str">
            <v>TON</v>
          </cell>
          <cell r="E474">
            <v>0</v>
          </cell>
          <cell r="F474">
            <v>0</v>
          </cell>
        </row>
        <row r="475">
          <cell r="A475" t="str">
            <v>3.39 가교가설(산수1교)</v>
          </cell>
          <cell r="C475">
            <v>1</v>
          </cell>
          <cell r="D475" t="str">
            <v>식</v>
          </cell>
          <cell r="E475">
            <v>0</v>
          </cell>
          <cell r="F475">
            <v>0</v>
          </cell>
        </row>
        <row r="476">
          <cell r="A476" t="str">
            <v>3.40 점검등설비공사(산수1교)</v>
          </cell>
          <cell r="C476">
            <v>1</v>
          </cell>
          <cell r="D476" t="str">
            <v>식</v>
          </cell>
          <cell r="E476">
            <v>0</v>
          </cell>
          <cell r="F476">
            <v>0</v>
          </cell>
        </row>
        <row r="477">
          <cell r="A477" t="str">
            <v>3.41 한전인입비(산수1교)</v>
          </cell>
          <cell r="C477">
            <v>1</v>
          </cell>
          <cell r="D477" t="str">
            <v>P.S</v>
          </cell>
          <cell r="E477">
            <v>0</v>
          </cell>
          <cell r="F477">
            <v>0</v>
          </cell>
        </row>
        <row r="478">
          <cell r="A478" t="str">
            <v>C.산수2교(S.T.BOX교)</v>
          </cell>
          <cell r="E478">
            <v>0</v>
          </cell>
          <cell r="F478">
            <v>0</v>
          </cell>
        </row>
        <row r="479">
          <cell r="A479" t="str">
            <v>3.01 터 파 기</v>
          </cell>
          <cell r="E479">
            <v>0</v>
          </cell>
          <cell r="F479">
            <v>0</v>
          </cell>
        </row>
        <row r="480">
          <cell r="A480" t="str">
            <v>a.육상토사</v>
          </cell>
          <cell r="C480">
            <v>310</v>
          </cell>
          <cell r="D480" t="str">
            <v>M3</v>
          </cell>
          <cell r="E480">
            <v>0</v>
          </cell>
          <cell r="F480">
            <v>0</v>
          </cell>
        </row>
        <row r="481">
          <cell r="A481" t="str">
            <v>b.육상풍화암</v>
          </cell>
          <cell r="E481">
            <v>0</v>
          </cell>
          <cell r="F481">
            <v>0</v>
          </cell>
        </row>
        <row r="482">
          <cell r="A482" t="str">
            <v>-1.육상풍화암</v>
          </cell>
          <cell r="C482">
            <v>1560</v>
          </cell>
          <cell r="D482" t="str">
            <v>M3</v>
          </cell>
          <cell r="E482">
            <v>0</v>
          </cell>
          <cell r="F482">
            <v>0</v>
          </cell>
        </row>
        <row r="483">
          <cell r="A483" t="str">
            <v>-2.육상풍화암</v>
          </cell>
          <cell r="C483">
            <v>20</v>
          </cell>
          <cell r="D483" t="str">
            <v>M3</v>
          </cell>
          <cell r="E483">
            <v>0</v>
          </cell>
          <cell r="F483">
            <v>0</v>
          </cell>
        </row>
        <row r="484">
          <cell r="A484" t="str">
            <v>c.용수토사</v>
          </cell>
          <cell r="E484">
            <v>0</v>
          </cell>
          <cell r="F484">
            <v>0</v>
          </cell>
        </row>
        <row r="485">
          <cell r="A485" t="str">
            <v>-1.용수토사</v>
          </cell>
          <cell r="C485">
            <v>2160</v>
          </cell>
          <cell r="D485" t="str">
            <v>M3</v>
          </cell>
          <cell r="E485">
            <v>0</v>
          </cell>
          <cell r="F485">
            <v>0</v>
          </cell>
        </row>
        <row r="486">
          <cell r="A486" t="str">
            <v>-2.용수토사</v>
          </cell>
          <cell r="C486">
            <v>420</v>
          </cell>
          <cell r="D486" t="str">
            <v>M3</v>
          </cell>
          <cell r="E486">
            <v>0</v>
          </cell>
          <cell r="F486">
            <v>0</v>
          </cell>
        </row>
        <row r="487">
          <cell r="A487" t="str">
            <v>d.용수풍화암</v>
          </cell>
          <cell r="C487">
            <v>310</v>
          </cell>
          <cell r="D487" t="str">
            <v>M3</v>
          </cell>
          <cell r="E487">
            <v>0</v>
          </cell>
          <cell r="F487">
            <v>0</v>
          </cell>
        </row>
        <row r="488">
          <cell r="A488" t="str">
            <v>e.용수발파암</v>
          </cell>
          <cell r="C488">
            <v>490</v>
          </cell>
          <cell r="D488" t="str">
            <v>M3</v>
          </cell>
          <cell r="E488">
            <v>0</v>
          </cell>
          <cell r="F488">
            <v>0</v>
          </cell>
        </row>
        <row r="489">
          <cell r="A489" t="str">
            <v>3.02 되메우기(기계70%,인력30%)</v>
          </cell>
          <cell r="C489">
            <v>1370</v>
          </cell>
          <cell r="D489" t="str">
            <v>M3</v>
          </cell>
          <cell r="E489">
            <v>0</v>
          </cell>
          <cell r="F489">
            <v>0</v>
          </cell>
        </row>
        <row r="490">
          <cell r="A490" t="str">
            <v>3.03 뒷채움 및 다짐</v>
          </cell>
          <cell r="C490">
            <v>611</v>
          </cell>
          <cell r="D490" t="str">
            <v>M3</v>
          </cell>
          <cell r="E490">
            <v>0</v>
          </cell>
          <cell r="F490">
            <v>0</v>
          </cell>
        </row>
        <row r="491">
          <cell r="A491" t="str">
            <v>3.04 면정리및청소</v>
          </cell>
          <cell r="C491">
            <v>525</v>
          </cell>
          <cell r="D491" t="str">
            <v>M2</v>
          </cell>
          <cell r="E491">
            <v>0</v>
          </cell>
          <cell r="F491">
            <v>0</v>
          </cell>
        </row>
        <row r="492">
          <cell r="A492" t="str">
            <v>3.05 앞 성 토</v>
          </cell>
          <cell r="C492">
            <v>50</v>
          </cell>
          <cell r="D492" t="str">
            <v>M3</v>
          </cell>
          <cell r="E492">
            <v>0</v>
          </cell>
          <cell r="F492">
            <v>0</v>
          </cell>
        </row>
        <row r="493">
          <cell r="A493" t="str">
            <v>3.06 세굴방지용사석채움</v>
          </cell>
          <cell r="C493">
            <v>1812</v>
          </cell>
          <cell r="D493" t="str">
            <v>M3</v>
          </cell>
          <cell r="E493">
            <v>0</v>
          </cell>
          <cell r="F493">
            <v>0</v>
          </cell>
        </row>
        <row r="494">
          <cell r="A494" t="str">
            <v>3.07 물 푸 기</v>
          </cell>
          <cell r="C494">
            <v>450</v>
          </cell>
          <cell r="D494" t="str">
            <v>Hr</v>
          </cell>
          <cell r="E494">
            <v>0</v>
          </cell>
          <cell r="F494">
            <v>0</v>
          </cell>
        </row>
        <row r="495">
          <cell r="A495" t="str">
            <v>3.08 콘크리트 타설</v>
          </cell>
          <cell r="E495">
            <v>0</v>
          </cell>
          <cell r="F495">
            <v>0</v>
          </cell>
        </row>
        <row r="496">
          <cell r="A496" t="str">
            <v>a.철       근</v>
          </cell>
          <cell r="C496">
            <v>175</v>
          </cell>
          <cell r="D496" t="str">
            <v>M3</v>
          </cell>
          <cell r="E496">
            <v>0</v>
          </cell>
          <cell r="F496">
            <v>0</v>
          </cell>
        </row>
        <row r="497">
          <cell r="A497" t="str">
            <v>b.무       근</v>
          </cell>
          <cell r="C497">
            <v>80</v>
          </cell>
          <cell r="D497" t="str">
            <v>M3</v>
          </cell>
          <cell r="E497">
            <v>0</v>
          </cell>
          <cell r="F497">
            <v>0</v>
          </cell>
        </row>
        <row r="498">
          <cell r="A498" t="str">
            <v>c.무       근</v>
          </cell>
          <cell r="C498">
            <v>53</v>
          </cell>
          <cell r="D498" t="str">
            <v>M3</v>
          </cell>
          <cell r="E498">
            <v>0</v>
          </cell>
          <cell r="F498">
            <v>0</v>
          </cell>
        </row>
        <row r="499">
          <cell r="A499" t="str">
            <v>d.펌프카 타설</v>
          </cell>
          <cell r="C499">
            <v>2838</v>
          </cell>
          <cell r="D499" t="str">
            <v>M3</v>
          </cell>
          <cell r="E499">
            <v>0</v>
          </cell>
          <cell r="F499">
            <v>0</v>
          </cell>
        </row>
        <row r="500">
          <cell r="A500" t="str">
            <v>e.펌프카 타설</v>
          </cell>
          <cell r="C500">
            <v>84</v>
          </cell>
          <cell r="D500" t="str">
            <v>M3</v>
          </cell>
          <cell r="E500">
            <v>0</v>
          </cell>
          <cell r="F500">
            <v>0</v>
          </cell>
        </row>
        <row r="501">
          <cell r="A501" t="str">
            <v>3.09 무수축 콘크리트</v>
          </cell>
          <cell r="C501">
            <v>10.125999999999999</v>
          </cell>
          <cell r="D501" t="str">
            <v>M3</v>
          </cell>
          <cell r="E501">
            <v>0</v>
          </cell>
          <cell r="F501">
            <v>0</v>
          </cell>
        </row>
        <row r="502">
          <cell r="A502" t="str">
            <v>3.10 무수축 몰탈</v>
          </cell>
          <cell r="C502">
            <v>1.3720000000000001</v>
          </cell>
          <cell r="D502" t="str">
            <v>M3</v>
          </cell>
          <cell r="E502">
            <v>0</v>
          </cell>
          <cell r="F502">
            <v>0</v>
          </cell>
        </row>
        <row r="503">
          <cell r="A503" t="str">
            <v>3.11 거푸집공</v>
          </cell>
          <cell r="E503">
            <v>0</v>
          </cell>
          <cell r="F503">
            <v>0</v>
          </cell>
        </row>
        <row r="504">
          <cell r="A504" t="str">
            <v>a.합판거푸집</v>
          </cell>
          <cell r="E504">
            <v>0</v>
          </cell>
          <cell r="F504">
            <v>0</v>
          </cell>
        </row>
        <row r="505">
          <cell r="A505" t="str">
            <v>-1.거푸집</v>
          </cell>
          <cell r="C505">
            <v>3338</v>
          </cell>
          <cell r="D505" t="str">
            <v>M2</v>
          </cell>
          <cell r="E505">
            <v>0</v>
          </cell>
          <cell r="F505">
            <v>0</v>
          </cell>
        </row>
        <row r="506">
          <cell r="A506" t="str">
            <v>-2.거푸집</v>
          </cell>
          <cell r="C506">
            <v>81</v>
          </cell>
          <cell r="D506" t="str">
            <v>M2</v>
          </cell>
          <cell r="E506">
            <v>0</v>
          </cell>
          <cell r="F506">
            <v>0</v>
          </cell>
        </row>
        <row r="507">
          <cell r="A507" t="str">
            <v>-3.거푸집</v>
          </cell>
          <cell r="C507">
            <v>39</v>
          </cell>
          <cell r="D507" t="str">
            <v>M2</v>
          </cell>
          <cell r="E507">
            <v>0</v>
          </cell>
          <cell r="F507">
            <v>0</v>
          </cell>
        </row>
        <row r="508">
          <cell r="A508" t="str">
            <v>-4.거푸집</v>
          </cell>
          <cell r="C508">
            <v>266</v>
          </cell>
          <cell r="D508" t="str">
            <v>M2</v>
          </cell>
          <cell r="E508">
            <v>0</v>
          </cell>
          <cell r="F508">
            <v>0</v>
          </cell>
        </row>
        <row r="509">
          <cell r="A509" t="str">
            <v>-5.거푸집</v>
          </cell>
          <cell r="C509">
            <v>15</v>
          </cell>
          <cell r="D509" t="str">
            <v>M2</v>
          </cell>
          <cell r="E509">
            <v>0</v>
          </cell>
          <cell r="F509">
            <v>0</v>
          </cell>
        </row>
        <row r="510">
          <cell r="A510" t="str">
            <v>-6.거푸집</v>
          </cell>
          <cell r="C510">
            <v>433</v>
          </cell>
          <cell r="D510" t="str">
            <v>M2</v>
          </cell>
          <cell r="E510">
            <v>0</v>
          </cell>
          <cell r="F510">
            <v>0</v>
          </cell>
        </row>
        <row r="511">
          <cell r="A511" t="str">
            <v>-7.거푸집</v>
          </cell>
          <cell r="C511">
            <v>68</v>
          </cell>
          <cell r="D511" t="str">
            <v>M2</v>
          </cell>
          <cell r="E511">
            <v>0</v>
          </cell>
          <cell r="F511">
            <v>0</v>
          </cell>
        </row>
        <row r="512">
          <cell r="A512" t="str">
            <v>b.PE무늬거푸집</v>
          </cell>
          <cell r="E512">
            <v>0</v>
          </cell>
          <cell r="F512">
            <v>0</v>
          </cell>
        </row>
        <row r="513">
          <cell r="A513" t="str">
            <v>-1.P.E무늬거푸집</v>
          </cell>
          <cell r="C513">
            <v>202</v>
          </cell>
          <cell r="D513" t="str">
            <v>㎡</v>
          </cell>
          <cell r="E513">
            <v>0</v>
          </cell>
          <cell r="F513">
            <v>0</v>
          </cell>
        </row>
        <row r="514">
          <cell r="A514" t="str">
            <v>-2.P.E무늬거푸집</v>
          </cell>
          <cell r="C514">
            <v>4</v>
          </cell>
          <cell r="D514" t="str">
            <v>㎡</v>
          </cell>
          <cell r="E514">
            <v>0</v>
          </cell>
          <cell r="F514">
            <v>0</v>
          </cell>
        </row>
        <row r="515">
          <cell r="A515" t="str">
            <v>c.목재 원형거푸집</v>
          </cell>
          <cell r="E515">
            <v>0</v>
          </cell>
          <cell r="F515">
            <v>0</v>
          </cell>
        </row>
        <row r="516">
          <cell r="A516" t="str">
            <v>-1.원형거푸집</v>
          </cell>
          <cell r="C516">
            <v>264</v>
          </cell>
          <cell r="D516" t="str">
            <v>M2</v>
          </cell>
          <cell r="E516">
            <v>0</v>
          </cell>
          <cell r="F516">
            <v>0</v>
          </cell>
        </row>
        <row r="517">
          <cell r="A517" t="str">
            <v>-2.원형거푸집</v>
          </cell>
          <cell r="C517">
            <v>113</v>
          </cell>
          <cell r="D517" t="str">
            <v>M2</v>
          </cell>
          <cell r="E517">
            <v>0</v>
          </cell>
          <cell r="F517">
            <v>0</v>
          </cell>
        </row>
        <row r="518">
          <cell r="A518" t="str">
            <v>-3.원형거푸집</v>
          </cell>
          <cell r="C518">
            <v>101</v>
          </cell>
          <cell r="D518" t="str">
            <v>M2</v>
          </cell>
          <cell r="E518">
            <v>0</v>
          </cell>
          <cell r="F518">
            <v>0</v>
          </cell>
        </row>
        <row r="519">
          <cell r="A519" t="str">
            <v>-4.원형거푸집</v>
          </cell>
          <cell r="C519">
            <v>9</v>
          </cell>
          <cell r="D519" t="str">
            <v>M2</v>
          </cell>
          <cell r="E519">
            <v>0</v>
          </cell>
          <cell r="F519">
            <v>0</v>
          </cell>
        </row>
        <row r="520">
          <cell r="A520" t="str">
            <v>3.12 동바리</v>
          </cell>
          <cell r="E520">
            <v>0</v>
          </cell>
          <cell r="F520">
            <v>0</v>
          </cell>
        </row>
        <row r="521">
          <cell r="A521" t="str">
            <v>a.동바리</v>
          </cell>
          <cell r="C521">
            <v>1350</v>
          </cell>
          <cell r="D521" t="str">
            <v>공M3</v>
          </cell>
          <cell r="E521">
            <v>0</v>
          </cell>
          <cell r="F521">
            <v>0</v>
          </cell>
        </row>
        <row r="522">
          <cell r="A522" t="str">
            <v>b.동바리</v>
          </cell>
          <cell r="C522">
            <v>360</v>
          </cell>
          <cell r="D522" t="str">
            <v>공M3</v>
          </cell>
          <cell r="E522">
            <v>0</v>
          </cell>
          <cell r="F522">
            <v>0</v>
          </cell>
        </row>
        <row r="523">
          <cell r="A523" t="str">
            <v>c.동바리</v>
          </cell>
          <cell r="C523">
            <v>981</v>
          </cell>
          <cell r="D523" t="str">
            <v>공M3</v>
          </cell>
          <cell r="E523">
            <v>0</v>
          </cell>
          <cell r="F523">
            <v>0</v>
          </cell>
        </row>
        <row r="524">
          <cell r="A524" t="str">
            <v>d.동바리 수평연결재</v>
          </cell>
          <cell r="C524">
            <v>390</v>
          </cell>
          <cell r="D524" t="str">
            <v>M2</v>
          </cell>
          <cell r="E524">
            <v>0</v>
          </cell>
          <cell r="F524">
            <v>0</v>
          </cell>
        </row>
        <row r="525">
          <cell r="A525" t="str">
            <v>3.13 비계</v>
          </cell>
          <cell r="C525">
            <v>2450</v>
          </cell>
          <cell r="D525" t="str">
            <v>M2</v>
          </cell>
          <cell r="E525">
            <v>0</v>
          </cell>
          <cell r="F525">
            <v>0</v>
          </cell>
        </row>
        <row r="526">
          <cell r="A526" t="str">
            <v>3.14 모따기</v>
          </cell>
          <cell r="C526">
            <v>756</v>
          </cell>
          <cell r="D526" t="str">
            <v>M</v>
          </cell>
          <cell r="E526">
            <v>0</v>
          </cell>
          <cell r="F526">
            <v>0</v>
          </cell>
        </row>
        <row r="527">
          <cell r="A527" t="str">
            <v>3.15 신축이음장치</v>
          </cell>
          <cell r="E527">
            <v>0</v>
          </cell>
          <cell r="F527">
            <v>0</v>
          </cell>
        </row>
        <row r="528">
          <cell r="A528" t="str">
            <v>a.신축이음장치</v>
          </cell>
          <cell r="C528">
            <v>19</v>
          </cell>
          <cell r="D528" t="str">
            <v>M</v>
          </cell>
          <cell r="E528">
            <v>0</v>
          </cell>
          <cell r="F528">
            <v>0</v>
          </cell>
        </row>
        <row r="529">
          <cell r="A529" t="str">
            <v>b.신축이음장치</v>
          </cell>
          <cell r="C529">
            <v>19</v>
          </cell>
          <cell r="D529" t="str">
            <v>M</v>
          </cell>
          <cell r="E529">
            <v>0</v>
          </cell>
          <cell r="F529">
            <v>0</v>
          </cell>
        </row>
        <row r="530">
          <cell r="A530" t="str">
            <v>3.16 교명주(화강석)</v>
          </cell>
          <cell r="C530">
            <v>4</v>
          </cell>
          <cell r="D530" t="str">
            <v>EA</v>
          </cell>
          <cell r="E530">
            <v>0</v>
          </cell>
          <cell r="F530">
            <v>0</v>
          </cell>
        </row>
        <row r="531">
          <cell r="A531" t="str">
            <v>3.17 교명판및설명판</v>
          </cell>
          <cell r="E531">
            <v>0</v>
          </cell>
          <cell r="F531">
            <v>0</v>
          </cell>
        </row>
        <row r="532">
          <cell r="A532" t="str">
            <v>a.교명판</v>
          </cell>
          <cell r="C532">
            <v>2</v>
          </cell>
          <cell r="D532" t="str">
            <v>EA</v>
          </cell>
          <cell r="E532">
            <v>0</v>
          </cell>
          <cell r="F532">
            <v>0</v>
          </cell>
        </row>
        <row r="533">
          <cell r="A533" t="str">
            <v>b.설명판</v>
          </cell>
          <cell r="C533">
            <v>2</v>
          </cell>
          <cell r="D533" t="str">
            <v>EA</v>
          </cell>
          <cell r="E533">
            <v>0</v>
          </cell>
          <cell r="F533">
            <v>0</v>
          </cell>
        </row>
        <row r="534">
          <cell r="A534" t="str">
            <v>3.18 표면처리</v>
          </cell>
        </row>
        <row r="535">
          <cell r="A535" t="str">
            <v>a.슬라브 양생</v>
          </cell>
        </row>
        <row r="536">
          <cell r="A536" t="str">
            <v>b.데크휘니샤 면고르기</v>
          </cell>
        </row>
        <row r="537">
          <cell r="A537" t="str">
            <v>3.19 교면방수</v>
          </cell>
        </row>
        <row r="538">
          <cell r="A538" t="str">
            <v>3.20 배면방수</v>
          </cell>
        </row>
        <row r="539">
          <cell r="A539" t="str">
            <v>3.21 전선관부설</v>
          </cell>
        </row>
        <row r="540">
          <cell r="A540" t="str">
            <v>3.22 T.B.M 설치</v>
          </cell>
        </row>
        <row r="541">
          <cell r="A541" t="str">
            <v>3.23 낙하물 방지공</v>
          </cell>
        </row>
        <row r="542">
          <cell r="A542" t="str">
            <v>3.24 방호벽</v>
          </cell>
        </row>
        <row r="543">
          <cell r="A543" t="str">
            <v>3.25 중앙분리대</v>
          </cell>
        </row>
        <row r="544">
          <cell r="A544" t="str">
            <v>3.26 NOTCH  설치</v>
          </cell>
        </row>
        <row r="545">
          <cell r="A545" t="str">
            <v>3.27 교량유지관리용표지판</v>
          </cell>
        </row>
        <row r="546">
          <cell r="A546" t="str">
            <v>a.강교용</v>
          </cell>
        </row>
        <row r="547">
          <cell r="A547" t="str">
            <v>b.교각,교 대 용</v>
          </cell>
        </row>
        <row r="548">
          <cell r="A548" t="str">
            <v>3.28 스페이서 설치</v>
          </cell>
        </row>
        <row r="549">
          <cell r="A549" t="str">
            <v>a.스페이서 설치</v>
          </cell>
        </row>
        <row r="550">
          <cell r="A550" t="str">
            <v>b.스페이서 설치</v>
          </cell>
        </row>
        <row r="551">
          <cell r="A551" t="str">
            <v>3.29 철근가공 및 조립</v>
          </cell>
        </row>
        <row r="552">
          <cell r="A552" t="str">
            <v>a.보       통</v>
          </cell>
        </row>
        <row r="553">
          <cell r="A553" t="str">
            <v>b.복       잡</v>
          </cell>
        </row>
        <row r="554">
          <cell r="A554" t="str">
            <v>c.매 우 복 잡</v>
          </cell>
        </row>
        <row r="555">
          <cell r="A555" t="str">
            <v>3.30 교량유지관리점검시설</v>
          </cell>
        </row>
        <row r="556">
          <cell r="A556" t="str">
            <v>a.교대부</v>
          </cell>
        </row>
        <row r="557">
          <cell r="A557" t="str">
            <v>b.교각부(P1)</v>
          </cell>
        </row>
        <row r="558">
          <cell r="A558" t="str">
            <v>c.교각부(P2)</v>
          </cell>
        </row>
        <row r="559">
          <cell r="A559" t="str">
            <v>3.31 배수시설공</v>
          </cell>
        </row>
        <row r="560">
          <cell r="A560" t="str">
            <v>a.교량배수물배기공</v>
          </cell>
        </row>
        <row r="561">
          <cell r="A561" t="str">
            <v>b.하층줄눈(성형)</v>
          </cell>
        </row>
        <row r="562">
          <cell r="A562" t="str">
            <v>c.상층줄눈(주입)</v>
          </cell>
        </row>
        <row r="563">
          <cell r="A563" t="str">
            <v>d.표면처리(방수)</v>
          </cell>
        </row>
        <row r="564">
          <cell r="A564" t="str">
            <v>e.하천용 집수구(스턴레스)</v>
          </cell>
        </row>
        <row r="565">
          <cell r="A565" t="str">
            <v>f.교량배수용강관(하천용)</v>
          </cell>
        </row>
        <row r="566">
          <cell r="A566" t="str">
            <v>g.이음부(스텐레스)</v>
          </cell>
        </row>
        <row r="567">
          <cell r="A567" t="str">
            <v>h.곡관(스텐레스)</v>
          </cell>
        </row>
        <row r="568">
          <cell r="A568" t="str">
            <v>3.32 옹벽배수시설</v>
          </cell>
        </row>
        <row r="569">
          <cell r="A569" t="str">
            <v>a.DRAIN BOARD</v>
          </cell>
        </row>
        <row r="570">
          <cell r="A570" t="str">
            <v>b.PVC PIPE</v>
          </cell>
        </row>
        <row r="571">
          <cell r="A571" t="str">
            <v>c.부직포</v>
          </cell>
        </row>
        <row r="572">
          <cell r="A572" t="str">
            <v>3.33 DOWEL BAR 설치</v>
          </cell>
        </row>
        <row r="573">
          <cell r="A573" t="str">
            <v>3.34 스치로폴</v>
          </cell>
        </row>
        <row r="574">
          <cell r="A574" t="str">
            <v>3.35 교량받침</v>
          </cell>
        </row>
        <row r="575">
          <cell r="A575" t="str">
            <v>a.교좌장치(일방향)POT</v>
          </cell>
        </row>
        <row r="576">
          <cell r="A576" t="str">
            <v>b.교좌장치(양방향)POT</v>
          </cell>
        </row>
        <row r="577">
          <cell r="A577" t="str">
            <v>c.교좌장치(일방향)POT</v>
          </cell>
        </row>
        <row r="578">
          <cell r="A578" t="str">
            <v>d.교좌장치(양방향)POT</v>
          </cell>
        </row>
        <row r="579">
          <cell r="A579" t="str">
            <v>e.교좌장치(고정단)POT</v>
          </cell>
        </row>
        <row r="580">
          <cell r="A580" t="str">
            <v>f.교좌장치(일방향)POT</v>
          </cell>
        </row>
        <row r="581">
          <cell r="A581" t="str">
            <v>g.교좌장치(양방향)POT</v>
          </cell>
        </row>
        <row r="582">
          <cell r="A582" t="str">
            <v>h.교좌장치(고정단)POT</v>
          </cell>
        </row>
        <row r="583">
          <cell r="A583" t="str">
            <v>3.36 강   교</v>
          </cell>
        </row>
        <row r="584">
          <cell r="A584" t="str">
            <v>a.강교제작(산수2교)</v>
          </cell>
        </row>
        <row r="585">
          <cell r="A585" t="str">
            <v>b.강교운반(산수2교)</v>
          </cell>
        </row>
        <row r="586">
          <cell r="A586" t="str">
            <v>c.강교가설(산수2교)</v>
          </cell>
        </row>
        <row r="587">
          <cell r="A587" t="str">
            <v>3.37 강교 도장</v>
          </cell>
        </row>
        <row r="588">
          <cell r="A588" t="str">
            <v>a.내부도장</v>
          </cell>
        </row>
        <row r="589">
          <cell r="A589" t="str">
            <v>b.외부포장면도장</v>
          </cell>
        </row>
        <row r="590">
          <cell r="A590" t="str">
            <v>c.연결판도장</v>
          </cell>
        </row>
        <row r="591">
          <cell r="A591" t="str">
            <v>d.외부도장</v>
          </cell>
        </row>
        <row r="592">
          <cell r="A592" t="str">
            <v>e.외부도장</v>
          </cell>
        </row>
        <row r="593">
          <cell r="A593" t="str">
            <v>f.내부볼트및연결판도장</v>
          </cell>
        </row>
        <row r="594">
          <cell r="A594" t="str">
            <v>g.외부볼트및연결판도장</v>
          </cell>
        </row>
        <row r="595">
          <cell r="A595" t="str">
            <v>3.38 강교 비파괴 검사비</v>
          </cell>
        </row>
        <row r="596">
          <cell r="A596" t="str">
            <v>a.강교 비파괴 검사비</v>
          </cell>
        </row>
        <row r="597">
          <cell r="A597" t="str">
            <v>b.강교 비파괴 검사비</v>
          </cell>
        </row>
        <row r="598">
          <cell r="A598" t="str">
            <v>c.강교 비파괴 검사비</v>
          </cell>
        </row>
        <row r="599">
          <cell r="A599" t="str">
            <v>3.39 보강토옹벽공</v>
          </cell>
        </row>
        <row r="600">
          <cell r="A600" t="str">
            <v>a.잔토처리</v>
          </cell>
        </row>
        <row r="601">
          <cell r="A601" t="str">
            <v>b.노  체</v>
          </cell>
        </row>
        <row r="602">
          <cell r="A602" t="str">
            <v>c.속채움골재</v>
          </cell>
        </row>
        <row r="603">
          <cell r="A603" t="str">
            <v>d.기초잡석깔기</v>
          </cell>
        </row>
        <row r="604">
          <cell r="A604" t="str">
            <v>e.블럭식 보강토 옹벽쌓기</v>
          </cell>
        </row>
        <row r="605">
          <cell r="A605" t="str">
            <v>f.블럭식 보강토 옹벽쌓기</v>
          </cell>
        </row>
        <row r="606">
          <cell r="A606" t="str">
            <v>g.지오그리드 설치</v>
          </cell>
        </row>
        <row r="607">
          <cell r="A607" t="str">
            <v>3.40 가시설공</v>
          </cell>
        </row>
        <row r="608">
          <cell r="A608" t="str">
            <v>a.토사천공(φ16" 3 WING BIT)</v>
          </cell>
        </row>
        <row r="609">
          <cell r="A609" t="str">
            <v>b.풍화암천공(φ16" 3 WING BIT)</v>
          </cell>
        </row>
        <row r="610">
          <cell r="A610" t="str">
            <v>c.연암천공(T-4)</v>
          </cell>
        </row>
        <row r="611">
          <cell r="A611" t="str">
            <v>d.SHEET PILE 천공후 항타및항발</v>
          </cell>
        </row>
        <row r="612">
          <cell r="A612" t="str">
            <v>e.버팀보 제작</v>
          </cell>
        </row>
        <row r="613">
          <cell r="A613" t="str">
            <v>f.버팀보 설치 (9∼11m)</v>
          </cell>
        </row>
        <row r="614">
          <cell r="A614" t="str">
            <v>g.버팀보 철거 (9∼11m)</v>
          </cell>
        </row>
        <row r="615">
          <cell r="A615" t="str">
            <v>h.CORNER STRUT 제작</v>
          </cell>
        </row>
        <row r="616">
          <cell r="A616" t="str">
            <v>i.CORNER STRUT 설치 (3∼5m)</v>
          </cell>
        </row>
        <row r="617">
          <cell r="A617" t="str">
            <v>j.CORNER STRUT 철거 (3∼5m)</v>
          </cell>
        </row>
        <row r="618">
          <cell r="A618" t="str">
            <v>k.CORNER STRUT 설치 (6∼8m)</v>
          </cell>
        </row>
        <row r="619">
          <cell r="A619" t="str">
            <v>l.CORNER STRUT 철거 (6∼8m)</v>
          </cell>
        </row>
        <row r="620">
          <cell r="A620" t="str">
            <v>m.JACK 설치해체</v>
          </cell>
        </row>
        <row r="621">
          <cell r="A621" t="str">
            <v>n.보걸이설치</v>
          </cell>
        </row>
        <row r="622">
          <cell r="A622" t="str">
            <v>o.보걸이철거</v>
          </cell>
        </row>
        <row r="623">
          <cell r="A623" t="str">
            <v>p.띠장설치</v>
          </cell>
        </row>
        <row r="624">
          <cell r="A624" t="str">
            <v>q.띠장철거</v>
          </cell>
        </row>
        <row r="625">
          <cell r="A625" t="str">
            <v>r.띠장연결</v>
          </cell>
        </row>
        <row r="626">
          <cell r="A626" t="str">
            <v>s.피스브라켓 설치 및 철거</v>
          </cell>
        </row>
        <row r="627">
          <cell r="A627" t="str">
            <v>t.H-PILE항타(300x300x10x15)</v>
          </cell>
        </row>
        <row r="628">
          <cell r="A628" t="str">
            <v>u.H-PILE항발(300x300x10x15)</v>
          </cell>
        </row>
        <row r="629">
          <cell r="A629" t="str">
            <v>v.BRACING BEAM 설치 (3∼5m)</v>
          </cell>
        </row>
        <row r="630">
          <cell r="A630" t="str">
            <v>w.BRACING BEAM 철거 (3∼5m)</v>
          </cell>
        </row>
        <row r="631">
          <cell r="A631" t="str">
            <v>x.BRACING BEAM 설치 (6∼8m)</v>
          </cell>
        </row>
        <row r="632">
          <cell r="A632" t="str">
            <v>y.BRACING BEAM 철거 (6∼8m)</v>
          </cell>
        </row>
        <row r="633">
          <cell r="A633" t="str">
            <v>z.L형강 설치</v>
          </cell>
        </row>
        <row r="634">
          <cell r="A634" t="str">
            <v>aa.L형강 철거</v>
          </cell>
        </row>
        <row r="635">
          <cell r="A635" t="str">
            <v>ab.구조용H형강</v>
          </cell>
        </row>
        <row r="636">
          <cell r="A636" t="str">
            <v>ac.구조용H형강</v>
          </cell>
        </row>
        <row r="637">
          <cell r="A637" t="str">
            <v>ad.강널말뚝</v>
          </cell>
        </row>
        <row r="638">
          <cell r="A638" t="str">
            <v>ae.강재 및 형강운반비</v>
          </cell>
        </row>
        <row r="639">
          <cell r="A639" t="str">
            <v>3.41 점검등설비공사(산수2교)</v>
          </cell>
        </row>
        <row r="640">
          <cell r="A640" t="str">
            <v>3.42 한전인입비(산수2교)</v>
          </cell>
        </row>
        <row r="641">
          <cell r="A641" t="str">
            <v>D.대곡보도육교(S.T.RAHMEM)</v>
          </cell>
        </row>
        <row r="642">
          <cell r="A642" t="str">
            <v>3.01.터 파 기</v>
          </cell>
        </row>
        <row r="643">
          <cell r="A643" t="str">
            <v>a.육상토사</v>
          </cell>
        </row>
        <row r="644">
          <cell r="A644" t="str">
            <v>3.02 되메우기(기계70%,인력30%)</v>
          </cell>
        </row>
        <row r="645">
          <cell r="A645" t="str">
            <v>3.03 콘크리트 타설</v>
          </cell>
        </row>
        <row r="646">
          <cell r="A646" t="str">
            <v>a.무      근</v>
          </cell>
        </row>
        <row r="647">
          <cell r="A647" t="str">
            <v>b.펌프카타설</v>
          </cell>
        </row>
        <row r="648">
          <cell r="A648" t="str">
            <v>3.04 무수축 몰탈</v>
          </cell>
        </row>
        <row r="649">
          <cell r="A649" t="str">
            <v>3.05 거푸집공</v>
          </cell>
        </row>
        <row r="650">
          <cell r="A650" t="str">
            <v>a.합판거푸집</v>
          </cell>
        </row>
        <row r="651">
          <cell r="A651" t="str">
            <v>-1.거푸집</v>
          </cell>
        </row>
        <row r="652">
          <cell r="A652" t="str">
            <v>-2.거푸집</v>
          </cell>
        </row>
        <row r="653">
          <cell r="A653" t="str">
            <v>3.06 모따기</v>
          </cell>
        </row>
        <row r="654">
          <cell r="A654" t="str">
            <v>3.07 T.B.M 설치</v>
          </cell>
        </row>
        <row r="655">
          <cell r="A655" t="str">
            <v>3.08 스페이서 설치</v>
          </cell>
        </row>
        <row r="656">
          <cell r="A656" t="str">
            <v>3.09 화강석포장</v>
          </cell>
        </row>
        <row r="657">
          <cell r="A657" t="str">
            <v>3.10 교면방수</v>
          </cell>
        </row>
        <row r="658">
          <cell r="A658" t="str">
            <v>3.11 철근가공 및 조립</v>
          </cell>
        </row>
        <row r="659">
          <cell r="A659" t="str">
            <v>a.보       통</v>
          </cell>
        </row>
        <row r="660">
          <cell r="A660" t="str">
            <v>3.12 배수시설공</v>
          </cell>
        </row>
        <row r="661">
          <cell r="A661" t="str">
            <v>a.육교용 집수구(스턴레스)</v>
          </cell>
        </row>
        <row r="662">
          <cell r="A662" t="str">
            <v>b.육교용 이음부(스텐레스)</v>
          </cell>
        </row>
        <row r="663">
          <cell r="A663" t="str">
            <v>c.배수용용강관(육교용)</v>
          </cell>
        </row>
        <row r="664">
          <cell r="A664" t="str">
            <v>3.13 육교용난간</v>
          </cell>
        </row>
        <row r="665">
          <cell r="A665" t="str">
            <v>3.14 강관말뚝</v>
          </cell>
        </row>
        <row r="666">
          <cell r="A666" t="str">
            <v>a.강관말뚝-자재비</v>
          </cell>
        </row>
        <row r="667">
          <cell r="A667" t="str">
            <v>b.S.I.P</v>
          </cell>
        </row>
        <row r="668">
          <cell r="A668" t="str">
            <v>c.강관파일 두부보강(볼트식)</v>
          </cell>
        </row>
        <row r="669">
          <cell r="A669" t="str">
            <v>d.선단 보강</v>
          </cell>
        </row>
        <row r="670">
          <cell r="A670" t="str">
            <v>3.15 강   교</v>
          </cell>
        </row>
        <row r="671">
          <cell r="A671" t="str">
            <v>a.강교제작(대곡보도육교)</v>
          </cell>
        </row>
        <row r="672">
          <cell r="A672" t="str">
            <v>b.강교운반(대곡보도육교)</v>
          </cell>
        </row>
        <row r="673">
          <cell r="A673" t="str">
            <v>c.강교가설(대곡보도육교)</v>
          </cell>
        </row>
        <row r="674">
          <cell r="A674" t="str">
            <v>3.16 강교 도장</v>
          </cell>
        </row>
        <row r="675">
          <cell r="A675" t="str">
            <v>a.내부도장</v>
          </cell>
        </row>
        <row r="676">
          <cell r="A676" t="str">
            <v>b.외부포장면도장</v>
          </cell>
        </row>
        <row r="677">
          <cell r="A677" t="str">
            <v>c.연결판도장</v>
          </cell>
        </row>
        <row r="678">
          <cell r="A678" t="str">
            <v>d.외부도장</v>
          </cell>
        </row>
        <row r="679">
          <cell r="A679" t="str">
            <v>e.외부도장</v>
          </cell>
        </row>
        <row r="680">
          <cell r="A680" t="str">
            <v>f.내부볼트및연결판도장</v>
          </cell>
        </row>
        <row r="681">
          <cell r="A681" t="str">
            <v>g.외부볼트및연결판도장</v>
          </cell>
        </row>
        <row r="682">
          <cell r="A682" t="str">
            <v>3.17 강교 비파괴 검사비</v>
          </cell>
        </row>
        <row r="683">
          <cell r="A683" t="str">
            <v>a.강교 비파괴 검사비</v>
          </cell>
        </row>
        <row r="684">
          <cell r="A684" t="str">
            <v>b.강교 비파괴 검사비</v>
          </cell>
        </row>
        <row r="685">
          <cell r="A685" t="str">
            <v>3.18 칼라투수콘포장</v>
          </cell>
        </row>
        <row r="686">
          <cell r="A686" t="str">
            <v>3.19가로등설비공사(보도육교)</v>
          </cell>
        </row>
        <row r="687">
          <cell r="A687" t="str">
            <v>3.20한전인입비(보도육교)</v>
          </cell>
        </row>
        <row r="688">
          <cell r="A688" t="str">
            <v>E.송덕암교(R.C 라멘교)</v>
          </cell>
        </row>
        <row r="689">
          <cell r="A689" t="str">
            <v>3.01 터 파 기</v>
          </cell>
        </row>
        <row r="690">
          <cell r="A690" t="str">
            <v>a.육상토사</v>
          </cell>
        </row>
        <row r="691">
          <cell r="A691" t="str">
            <v>b 육상풍화암</v>
          </cell>
        </row>
        <row r="692">
          <cell r="A692" t="str">
            <v>3.02 되메우기(기계70%,인력30%)</v>
          </cell>
        </row>
        <row r="693">
          <cell r="A693" t="str">
            <v>3.03 뒷채움 및 다짐</v>
          </cell>
        </row>
        <row r="694">
          <cell r="A694" t="str">
            <v>3.04 콘크리트 타설</v>
          </cell>
        </row>
        <row r="695">
          <cell r="A695" t="str">
            <v>a.철       근</v>
          </cell>
        </row>
        <row r="696">
          <cell r="A696" t="str">
            <v>b.무       근</v>
          </cell>
        </row>
        <row r="697">
          <cell r="A697" t="str">
            <v>c.펌프카 타설</v>
          </cell>
        </row>
        <row r="698">
          <cell r="A698" t="str">
            <v>3.05 무수축 콘크리트</v>
          </cell>
        </row>
        <row r="699">
          <cell r="A699" t="str">
            <v>3.06 거푸집공</v>
          </cell>
        </row>
        <row r="700">
          <cell r="A700" t="str">
            <v>a.합판거푸집</v>
          </cell>
        </row>
        <row r="701">
          <cell r="A701" t="str">
            <v>-1.거푸집</v>
          </cell>
        </row>
        <row r="702">
          <cell r="A702" t="str">
            <v>-2.거푸집</v>
          </cell>
        </row>
        <row r="703">
          <cell r="A703" t="str">
            <v>-3.거푸집</v>
          </cell>
        </row>
        <row r="704">
          <cell r="A704" t="str">
            <v>b.P.E무늬거푸집</v>
          </cell>
        </row>
        <row r="705">
          <cell r="A705" t="str">
            <v>3.07 동바리</v>
          </cell>
        </row>
        <row r="706">
          <cell r="A706" t="str">
            <v>a.동바리</v>
          </cell>
        </row>
        <row r="707">
          <cell r="A707" t="str">
            <v>b.동바리</v>
          </cell>
        </row>
        <row r="708">
          <cell r="A708" t="str">
            <v>c.강재 동바리공</v>
          </cell>
        </row>
        <row r="709">
          <cell r="A709" t="str">
            <v>d.동바리 수평연결재</v>
          </cell>
        </row>
        <row r="710">
          <cell r="A710" t="str">
            <v>3.08 비계</v>
          </cell>
        </row>
        <row r="711">
          <cell r="A711" t="str">
            <v>3.09 모따기</v>
          </cell>
        </row>
        <row r="712">
          <cell r="A712" t="str">
            <v>3.10 교명주(화강석)</v>
          </cell>
        </row>
        <row r="713">
          <cell r="A713" t="str">
            <v>3.11 교명판및설명판</v>
          </cell>
        </row>
        <row r="714">
          <cell r="A714" t="str">
            <v>a.교명판</v>
          </cell>
        </row>
        <row r="715">
          <cell r="A715" t="str">
            <v>b.설명판</v>
          </cell>
        </row>
        <row r="716">
          <cell r="A716" t="str">
            <v>3.12 표면처리</v>
          </cell>
        </row>
        <row r="717">
          <cell r="A717" t="str">
            <v>a.슬라브 양생</v>
          </cell>
        </row>
        <row r="718">
          <cell r="A718" t="str">
            <v>b.데크휘니샤 면고르기</v>
          </cell>
        </row>
        <row r="719">
          <cell r="A719" t="str">
            <v>3.13 교면방수</v>
          </cell>
        </row>
        <row r="720">
          <cell r="A720" t="str">
            <v>3.14 배면방수</v>
          </cell>
        </row>
        <row r="721">
          <cell r="A721" t="str">
            <v>3.15 전선관부설</v>
          </cell>
        </row>
        <row r="722">
          <cell r="A722" t="str">
            <v>3.16 T.B.M 설치</v>
          </cell>
        </row>
        <row r="723">
          <cell r="A723" t="str">
            <v>3.17 방 호 벽</v>
          </cell>
        </row>
        <row r="724">
          <cell r="A724" t="str">
            <v>a.방호벽(TYPE-2)</v>
          </cell>
        </row>
        <row r="725">
          <cell r="A725" t="str">
            <v>b.방호벽(TYPE-3)</v>
          </cell>
        </row>
        <row r="726">
          <cell r="A726" t="str">
            <v>3.18 중앙분리대</v>
          </cell>
        </row>
        <row r="727">
          <cell r="A727" t="str">
            <v>3.19 스페이서 설치</v>
          </cell>
        </row>
        <row r="728">
          <cell r="A728" t="str">
            <v>a.스페이서 설치</v>
          </cell>
        </row>
        <row r="729">
          <cell r="A729" t="str">
            <v>b.스페이서 설치</v>
          </cell>
        </row>
        <row r="730">
          <cell r="A730" t="str">
            <v>3.20 철근가공 및 조립</v>
          </cell>
        </row>
        <row r="731">
          <cell r="A731" t="str">
            <v>a.보       통</v>
          </cell>
        </row>
        <row r="732">
          <cell r="A732" t="str">
            <v>b.복       잡</v>
          </cell>
        </row>
        <row r="733">
          <cell r="A733" t="str">
            <v>3.21 배수시설공</v>
          </cell>
        </row>
        <row r="734">
          <cell r="A734" t="str">
            <v>a.교량배수물배기공</v>
          </cell>
        </row>
        <row r="735">
          <cell r="A735" t="str">
            <v>b.하층줄눈(성형)</v>
          </cell>
        </row>
        <row r="736">
          <cell r="A736" t="str">
            <v>c.상층줄눈(주입)</v>
          </cell>
        </row>
        <row r="737">
          <cell r="A737" t="str">
            <v>d.표면처리(방수)</v>
          </cell>
        </row>
        <row r="738">
          <cell r="A738" t="str">
            <v>e.하천용 집수구(스턴레스)</v>
          </cell>
        </row>
        <row r="739">
          <cell r="A739" t="str">
            <v>f.교량배수용강관(하천용)</v>
          </cell>
        </row>
        <row r="740">
          <cell r="A740" t="str">
            <v>g.이음부(스텐레스)</v>
          </cell>
        </row>
        <row r="741">
          <cell r="A741" t="str">
            <v>3.22 DOWEL BAR 설치</v>
          </cell>
        </row>
        <row r="742">
          <cell r="A742" t="str">
            <v>3.23 스치로폴</v>
          </cell>
        </row>
        <row r="743">
          <cell r="A743" t="str">
            <v>a.스치로폴</v>
          </cell>
        </row>
        <row r="744">
          <cell r="A744" t="str">
            <v>b.스치로폴</v>
          </cell>
        </row>
        <row r="745">
          <cell r="A745" t="str">
            <v>3.24 교량난간</v>
          </cell>
        </row>
        <row r="746">
          <cell r="A746" t="str">
            <v>F.옹벽공</v>
          </cell>
        </row>
        <row r="747">
          <cell r="A747" t="str">
            <v>3.01 구조물 터파기</v>
          </cell>
        </row>
        <row r="748">
          <cell r="A748" t="str">
            <v>3.02 되메우기(기계70%,인력30%)</v>
          </cell>
        </row>
        <row r="749">
          <cell r="A749" t="str">
            <v>3.03 물 푸 기</v>
          </cell>
        </row>
        <row r="750">
          <cell r="A750" t="str">
            <v>3.04 콘크리트 타설</v>
          </cell>
        </row>
        <row r="751">
          <cell r="A751" t="str">
            <v>a.무      근</v>
          </cell>
        </row>
        <row r="752">
          <cell r="A752" t="str">
            <v>b.무      근</v>
          </cell>
        </row>
        <row r="753">
          <cell r="A753" t="str">
            <v>c.펌프카 타설</v>
          </cell>
        </row>
        <row r="754">
          <cell r="A754" t="str">
            <v>3.05 거푸집공</v>
          </cell>
        </row>
        <row r="755">
          <cell r="A755" t="str">
            <v>a.합판거푸집</v>
          </cell>
        </row>
        <row r="756">
          <cell r="A756" t="str">
            <v>-1.거푸집</v>
          </cell>
        </row>
        <row r="757">
          <cell r="A757" t="str">
            <v>-2.거푸집</v>
          </cell>
        </row>
        <row r="758">
          <cell r="A758" t="str">
            <v>-3.거푸집</v>
          </cell>
        </row>
        <row r="759">
          <cell r="A759" t="str">
            <v>3.06 동바리</v>
          </cell>
        </row>
        <row r="760">
          <cell r="A760" t="str">
            <v>3.07 비계</v>
          </cell>
        </row>
        <row r="761">
          <cell r="A761" t="str">
            <v>3.08 모따기</v>
          </cell>
        </row>
        <row r="762">
          <cell r="A762" t="str">
            <v>3.09 스페이서 설치</v>
          </cell>
        </row>
        <row r="763">
          <cell r="A763" t="str">
            <v>a.스페이서 설치</v>
          </cell>
        </row>
        <row r="764">
          <cell r="A764" t="str">
            <v>b.스페이서 설치</v>
          </cell>
        </row>
        <row r="765">
          <cell r="A765" t="str">
            <v>3.10 철근가공조립</v>
          </cell>
        </row>
        <row r="766">
          <cell r="A766" t="str">
            <v>3.11 옹벽배수시설</v>
          </cell>
        </row>
        <row r="767">
          <cell r="A767" t="str">
            <v>a.DRAIN BOARD</v>
          </cell>
        </row>
        <row r="768">
          <cell r="A768" t="str">
            <v>b.배수 PVC PIPE</v>
          </cell>
        </row>
        <row r="769">
          <cell r="A769" t="str">
            <v>3.12 다웰바 설치(D=32M/M)</v>
          </cell>
        </row>
        <row r="770">
          <cell r="A770" t="str">
            <v>3.13 실런트</v>
          </cell>
        </row>
        <row r="771">
          <cell r="A771" t="str">
            <v>3.14 스치로폴</v>
          </cell>
        </row>
        <row r="772">
          <cell r="A772" t="str">
            <v>3.15 가시설</v>
          </cell>
        </row>
        <row r="773">
          <cell r="A773" t="str">
            <v>a.H-PILE항타(300x300x10x15)</v>
          </cell>
        </row>
        <row r="774">
          <cell r="A774" t="str">
            <v>b.H-PILE항발(300x300x10x15)</v>
          </cell>
        </row>
        <row r="775">
          <cell r="A775" t="str">
            <v>c.RAKER 제작</v>
          </cell>
        </row>
        <row r="776">
          <cell r="A776" t="str">
            <v>d.RAKER 설치 (6∼8m)</v>
          </cell>
        </row>
        <row r="777">
          <cell r="A777" t="str">
            <v>e.RAKER 철거 (6∼8m)</v>
          </cell>
        </row>
        <row r="778">
          <cell r="A778" t="str">
            <v>f.JACK 설치해체</v>
          </cell>
        </row>
        <row r="779">
          <cell r="A779" t="str">
            <v>g.보걸이설치</v>
          </cell>
        </row>
        <row r="780">
          <cell r="A780" t="str">
            <v>h.보걸이철거</v>
          </cell>
        </row>
        <row r="781">
          <cell r="A781" t="str">
            <v>i.띠장설치</v>
          </cell>
        </row>
        <row r="782">
          <cell r="A782" t="str">
            <v>j.띠장철거</v>
          </cell>
        </row>
        <row r="783">
          <cell r="A783" t="str">
            <v>k.토류판 설치</v>
          </cell>
        </row>
        <row r="784">
          <cell r="A784" t="str">
            <v>l.토류판 철거</v>
          </cell>
        </row>
        <row r="785">
          <cell r="A785" t="str">
            <v>m.구조용H형강</v>
          </cell>
        </row>
        <row r="786">
          <cell r="A786" t="str">
            <v>n.구조용H형강</v>
          </cell>
        </row>
        <row r="787">
          <cell r="A787" t="str">
            <v>3.16 부직포</v>
          </cell>
        </row>
        <row r="788">
          <cell r="A788" t="str">
            <v>3.17 기초잡석깔기</v>
          </cell>
        </row>
        <row r="789">
          <cell r="A789" t="str">
            <v>G.블럭식보강옹벽</v>
          </cell>
        </row>
        <row r="790">
          <cell r="A790" t="str">
            <v>3.01 구조물 터파기</v>
          </cell>
        </row>
        <row r="791">
          <cell r="A791" t="str">
            <v>a.육상토사</v>
          </cell>
        </row>
        <row r="792">
          <cell r="A792" t="str">
            <v>b.육상풍화암</v>
          </cell>
        </row>
        <row r="793">
          <cell r="A793" t="str">
            <v>c.육상발파암</v>
          </cell>
        </row>
        <row r="794">
          <cell r="A794" t="str">
            <v>3.02 되메우기(기계70%,인력30%)</v>
          </cell>
        </row>
        <row r="795">
          <cell r="A795" t="str">
            <v>3.03 성토(노  체)</v>
          </cell>
        </row>
        <row r="796">
          <cell r="A796" t="str">
            <v>3.04 기초잡석깔기</v>
          </cell>
        </row>
        <row r="797">
          <cell r="A797" t="str">
            <v>3.05 속채움골재</v>
          </cell>
        </row>
        <row r="798">
          <cell r="A798" t="str">
            <v>3.06 블럭쌓기</v>
          </cell>
        </row>
        <row r="799">
          <cell r="A799" t="str">
            <v>3.07 블럭쌓기</v>
          </cell>
        </row>
        <row r="800">
          <cell r="A800" t="str">
            <v>3.08 지오그리드 설치</v>
          </cell>
        </row>
        <row r="801">
          <cell r="A801" t="str">
            <v>3.09 지오그리드 설치</v>
          </cell>
        </row>
        <row r="802">
          <cell r="A802" t="str">
            <v>3.10 지오그리드 설치</v>
          </cell>
        </row>
        <row r="803">
          <cell r="A803" t="str">
            <v>4.포    장    공</v>
          </cell>
        </row>
        <row r="804">
          <cell r="A804" t="str">
            <v>4.01.동상방지층 포설 및 다짐</v>
          </cell>
        </row>
        <row r="805">
          <cell r="A805" t="str">
            <v>a.T = 40cm</v>
          </cell>
        </row>
        <row r="806">
          <cell r="A806" t="str">
            <v>4.02.보조기층 포설 및 다짐</v>
          </cell>
        </row>
        <row r="807">
          <cell r="A807" t="str">
            <v>a.T = 20cm</v>
          </cell>
        </row>
        <row r="808">
          <cell r="A808" t="str">
            <v>b.T = 30cm</v>
          </cell>
        </row>
        <row r="809">
          <cell r="A809" t="str">
            <v>c.백호우포설</v>
          </cell>
        </row>
        <row r="810">
          <cell r="A810" t="str">
            <v>4.03.콘크리트포설및양생</v>
          </cell>
        </row>
        <row r="811">
          <cell r="A811" t="str">
            <v>4.04.비닐깔기</v>
          </cell>
        </row>
        <row r="812">
          <cell r="A812" t="str">
            <v>4.05.콘크리트 포장용 거푸집</v>
          </cell>
        </row>
        <row r="813">
          <cell r="A813" t="str">
            <v>4.06.와이어메쉬설치</v>
          </cell>
        </row>
        <row r="814">
          <cell r="A814" t="str">
            <v>4.07.부체도로용 줄눈</v>
          </cell>
        </row>
        <row r="815">
          <cell r="A815" t="str">
            <v>4.08 프라임코팅</v>
          </cell>
        </row>
        <row r="816">
          <cell r="A816" t="str">
            <v>4.09.택코팅</v>
          </cell>
        </row>
        <row r="817">
          <cell r="A817" t="str">
            <v>a.택코팅</v>
          </cell>
        </row>
        <row r="818">
          <cell r="A818" t="str">
            <v>b.택코팅</v>
          </cell>
        </row>
        <row r="819">
          <cell r="A819" t="str">
            <v>4.10.캠크리트 기층 포설 및 다짐</v>
          </cell>
        </row>
        <row r="820">
          <cell r="A820" t="str">
            <v>4.11.아스콘 표층 포설 및 다짐</v>
          </cell>
        </row>
        <row r="821">
          <cell r="A821" t="str">
            <v>a.아스콘포설및다짐</v>
          </cell>
        </row>
        <row r="822">
          <cell r="A822" t="str">
            <v>b.아스콘포설및다짐</v>
          </cell>
        </row>
        <row r="823">
          <cell r="A823" t="str">
            <v>4.12.골재구입 및 운반</v>
          </cell>
        </row>
        <row r="824">
          <cell r="A824" t="str">
            <v>a.세골재(모래)</v>
          </cell>
        </row>
        <row r="825">
          <cell r="A825" t="str">
            <v>b.동상방지층재</v>
          </cell>
        </row>
        <row r="826">
          <cell r="A826" t="str">
            <v>c.보조기층재</v>
          </cell>
        </row>
        <row r="827">
          <cell r="A827" t="str">
            <v>d.세굴방지용재</v>
          </cell>
        </row>
        <row r="828">
          <cell r="A828" t="str">
            <v>e.자갈(Ø19m/m)</v>
          </cell>
        </row>
        <row r="829">
          <cell r="A829" t="str">
            <v>f.자갈(D=200M/M)</v>
          </cell>
        </row>
        <row r="830">
          <cell r="A830" t="str">
            <v>g.견치돌(T=35(25*25))</v>
          </cell>
        </row>
        <row r="831">
          <cell r="A831" t="str">
            <v>5.부    대    공</v>
          </cell>
        </row>
        <row r="832">
          <cell r="A832" t="str">
            <v>5.01 교 통 표 지 판</v>
          </cell>
        </row>
        <row r="833">
          <cell r="A833" t="str">
            <v>a.삼각표지판</v>
          </cell>
        </row>
        <row r="834">
          <cell r="A834" t="str">
            <v>b.삼각이중표지판</v>
          </cell>
        </row>
        <row r="835">
          <cell r="A835" t="str">
            <v>c.삼각표지판(부착식)</v>
          </cell>
        </row>
        <row r="836">
          <cell r="A836" t="str">
            <v>d.원형표지판</v>
          </cell>
        </row>
        <row r="837">
          <cell r="A837" t="str">
            <v>e.원형이중표지판</v>
          </cell>
        </row>
        <row r="838">
          <cell r="A838" t="str">
            <v>f.원형표지판(부착식)</v>
          </cell>
        </row>
        <row r="839">
          <cell r="A839" t="str">
            <v>5.02 안 내 표 지 판</v>
          </cell>
        </row>
        <row r="840">
          <cell r="A840" t="str">
            <v>a. 복 주 식</v>
          </cell>
        </row>
        <row r="841">
          <cell r="A841" t="str">
            <v>-1.1지명방향표지판(403-7)</v>
          </cell>
        </row>
        <row r="842">
          <cell r="A842" t="str">
            <v>-2.군계표지판(401-2)</v>
          </cell>
        </row>
        <row r="843">
          <cell r="A843" t="str">
            <v>-3.2지명 이정표지판(402-2)</v>
          </cell>
        </row>
        <row r="844">
          <cell r="A844" t="str">
            <v>-4.2지명 방향표지판(425-2)</v>
          </cell>
        </row>
        <row r="845">
          <cell r="A845" t="str">
            <v>-5.버스정류장표지(427-5)</v>
          </cell>
        </row>
        <row r="846">
          <cell r="A846" t="str">
            <v>b.편 지 식</v>
          </cell>
        </row>
        <row r="847">
          <cell r="A847" t="str">
            <v>-1.2방향예고표지(403-3)</v>
          </cell>
        </row>
        <row r="848">
          <cell r="A848" t="str">
            <v>-2.2방향예고표지(403-5)</v>
          </cell>
        </row>
        <row r="849">
          <cell r="A849" t="str">
            <v>-3.2방향표지(403-4)</v>
          </cell>
        </row>
        <row r="850">
          <cell r="A850" t="str">
            <v>-4.2방향표지(403-6)</v>
          </cell>
        </row>
        <row r="851">
          <cell r="A851" t="str">
            <v>5.03 시선유도표지</v>
          </cell>
        </row>
        <row r="852">
          <cell r="A852" t="str">
            <v>a.델리네이터</v>
          </cell>
        </row>
        <row r="853">
          <cell r="A853" t="str">
            <v>-1.델리네이터</v>
          </cell>
        </row>
        <row r="854">
          <cell r="A854" t="str">
            <v>-2.델리네이터</v>
          </cell>
        </row>
        <row r="855">
          <cell r="A855" t="str">
            <v>-3.델리네이터</v>
          </cell>
        </row>
        <row r="856">
          <cell r="A856" t="str">
            <v>-4.델리네이터</v>
          </cell>
        </row>
        <row r="857">
          <cell r="A857" t="str">
            <v>-5.델리네이터</v>
          </cell>
        </row>
        <row r="858">
          <cell r="A858" t="str">
            <v>b.도로표지병</v>
          </cell>
        </row>
        <row r="859">
          <cell r="A859" t="str">
            <v>-1.도로표지병</v>
          </cell>
        </row>
        <row r="860">
          <cell r="A860" t="str">
            <v>-2.도로표지병</v>
          </cell>
        </row>
        <row r="861">
          <cell r="A861" t="str">
            <v>c.갈매기표지판</v>
          </cell>
        </row>
        <row r="862">
          <cell r="A862" t="str">
            <v>d.소분리대 반사판</v>
          </cell>
        </row>
        <row r="863">
          <cell r="A863" t="str">
            <v>5.04 차선도색</v>
          </cell>
        </row>
        <row r="864">
          <cell r="A864" t="str">
            <v>a.백  색</v>
          </cell>
        </row>
        <row r="865">
          <cell r="A865" t="str">
            <v>-1.실 선</v>
          </cell>
        </row>
        <row r="866">
          <cell r="A866" t="str">
            <v>-2.파 선</v>
          </cell>
        </row>
        <row r="867">
          <cell r="A867" t="str">
            <v>-3.실 선</v>
          </cell>
        </row>
        <row r="868">
          <cell r="A868" t="str">
            <v>b.황  색</v>
          </cell>
        </row>
        <row r="869">
          <cell r="A869" t="str">
            <v>-1.실 선</v>
          </cell>
        </row>
        <row r="870">
          <cell r="A870" t="str">
            <v>-2.실 선</v>
          </cell>
        </row>
        <row r="871">
          <cell r="A871" t="str">
            <v>5.05 가드레일</v>
          </cell>
        </row>
        <row r="872">
          <cell r="A872" t="str">
            <v>a.가드레일</v>
          </cell>
        </row>
        <row r="873">
          <cell r="A873" t="str">
            <v>-1.가드레일</v>
          </cell>
        </row>
        <row r="874">
          <cell r="A874" t="str">
            <v>-2.가드레일</v>
          </cell>
        </row>
        <row r="875">
          <cell r="A875" t="str">
            <v>b.레일포스트</v>
          </cell>
        </row>
        <row r="876">
          <cell r="A876" t="str">
            <v>-1.가드레일</v>
          </cell>
        </row>
        <row r="877">
          <cell r="A877" t="str">
            <v>-2.가드레일</v>
          </cell>
        </row>
        <row r="878">
          <cell r="A878" t="str">
            <v>c.단부레일</v>
          </cell>
        </row>
        <row r="879">
          <cell r="A879" t="str">
            <v>-1.단부레일</v>
          </cell>
        </row>
        <row r="880">
          <cell r="A880" t="str">
            <v>-2.단부레일</v>
          </cell>
        </row>
        <row r="881">
          <cell r="A881" t="str">
            <v>d.가드레일</v>
          </cell>
        </row>
        <row r="882">
          <cell r="A882" t="str">
            <v>e.단부콘크리트</v>
          </cell>
        </row>
        <row r="883">
          <cell r="A883" t="str">
            <v>5.06.중앙분리대</v>
          </cell>
        </row>
        <row r="884">
          <cell r="A884" t="str">
            <v>a.레일포스트</v>
          </cell>
        </row>
        <row r="885">
          <cell r="A885" t="str">
            <v>b.양면가드레일</v>
          </cell>
        </row>
        <row r="886">
          <cell r="A886" t="str">
            <v>c.양면가드레일</v>
          </cell>
        </row>
        <row r="887">
          <cell r="A887" t="str">
            <v>d.라운드레일</v>
          </cell>
        </row>
        <row r="888">
          <cell r="A888" t="str">
            <v>5.07 차 광 망</v>
          </cell>
        </row>
        <row r="889">
          <cell r="A889" t="str">
            <v>a. 토 공 용</v>
          </cell>
        </row>
        <row r="890">
          <cell r="A890" t="str">
            <v>5.08 낙석방지책및낙석방지망</v>
          </cell>
        </row>
        <row r="891">
          <cell r="A891" t="str">
            <v>a 낙석방지책</v>
          </cell>
        </row>
        <row r="892">
          <cell r="A892" t="str">
            <v>-1.낙석방지책</v>
          </cell>
        </row>
        <row r="893">
          <cell r="A893" t="str">
            <v>-1-1.낙석방지책(TYPE-1)</v>
          </cell>
        </row>
        <row r="894">
          <cell r="A894" t="str">
            <v>-1-2.낙석방지책(TYPE-2)</v>
          </cell>
        </row>
        <row r="895">
          <cell r="A895" t="str">
            <v>-2.낙석방지책</v>
          </cell>
        </row>
        <row r="896">
          <cell r="A896" t="str">
            <v>-2-1.낙석방지책(TYPE-1)</v>
          </cell>
        </row>
        <row r="897">
          <cell r="A897" t="str">
            <v>-2-2.낙석방지책(TYPE-2)</v>
          </cell>
        </row>
        <row r="898">
          <cell r="A898" t="str">
            <v>b.낙석방지망</v>
          </cell>
        </row>
        <row r="899">
          <cell r="A899" t="str">
            <v>5.09 미끄럼방지포장</v>
          </cell>
        </row>
        <row r="900">
          <cell r="A900" t="str">
            <v>5.10 충격흡수시설</v>
          </cell>
        </row>
        <row r="901">
          <cell r="A901" t="str">
            <v>5.11 반사경</v>
          </cell>
        </row>
        <row r="902">
          <cell r="A902" t="str">
            <v>5.12 방호시설</v>
          </cell>
        </row>
        <row r="903">
          <cell r="A903" t="str">
            <v>a.암파쇄방호시설</v>
          </cell>
        </row>
        <row r="904">
          <cell r="A904" t="str">
            <v>-1 암파쇄방호시설</v>
          </cell>
        </row>
        <row r="905">
          <cell r="A905" t="str">
            <v>-1-1.설치</v>
          </cell>
        </row>
        <row r="906">
          <cell r="A906" t="str">
            <v>-1-2.철거</v>
          </cell>
        </row>
        <row r="907">
          <cell r="A907" t="str">
            <v>b.안전시설목</v>
          </cell>
        </row>
        <row r="908">
          <cell r="A908" t="str">
            <v>5.13 방 음 벽</v>
          </cell>
        </row>
        <row r="909">
          <cell r="A909" t="str">
            <v>a.방음벽(토공용)</v>
          </cell>
        </row>
        <row r="910">
          <cell r="A910" t="str">
            <v>-1.방음벽</v>
          </cell>
        </row>
        <row r="911">
          <cell r="A911" t="str">
            <v>-2.방음벽</v>
          </cell>
        </row>
        <row r="912">
          <cell r="A912" t="str">
            <v>b.방음벽(교량용)</v>
          </cell>
        </row>
        <row r="913">
          <cell r="A913" t="str">
            <v>-1.방음벽</v>
          </cell>
        </row>
        <row r="914">
          <cell r="A914" t="str">
            <v>c.방음벽기초</v>
          </cell>
        </row>
        <row r="915">
          <cell r="A915" t="str">
            <v>-1. 콘크리트타설</v>
          </cell>
        </row>
        <row r="916">
          <cell r="A916" t="str">
            <v>-2. 콘크리트타설</v>
          </cell>
        </row>
        <row r="917">
          <cell r="A917" t="str">
            <v>-3.거푸집</v>
          </cell>
        </row>
        <row r="918">
          <cell r="A918" t="str">
            <v>-3-1.거푸집</v>
          </cell>
        </row>
        <row r="919">
          <cell r="A919" t="str">
            <v>-3-2.거푸집</v>
          </cell>
        </row>
        <row r="920">
          <cell r="A920" t="str">
            <v>-4.철근가공조립</v>
          </cell>
        </row>
        <row r="921">
          <cell r="A921" t="str">
            <v>-5.비계</v>
          </cell>
        </row>
        <row r="922">
          <cell r="A922" t="str">
            <v>-6.기초잡석깔기</v>
          </cell>
        </row>
        <row r="923">
          <cell r="A923" t="str">
            <v>5.14 절토부 점검로</v>
          </cell>
        </row>
        <row r="924">
          <cell r="A924" t="str">
            <v>a.절토부 점검로</v>
          </cell>
        </row>
        <row r="925">
          <cell r="A925" t="str">
            <v>-1.절토부 점검로</v>
          </cell>
        </row>
        <row r="926">
          <cell r="A926" t="str">
            <v>-2.절토부 점검로</v>
          </cell>
        </row>
        <row r="927">
          <cell r="A927" t="str">
            <v>-3.절토부 점검로</v>
          </cell>
        </row>
        <row r="928">
          <cell r="A928" t="str">
            <v>b.측면부 점검로</v>
          </cell>
        </row>
        <row r="929">
          <cell r="A929" t="str">
            <v>-1.측면부 점검로</v>
          </cell>
        </row>
        <row r="930">
          <cell r="A930" t="str">
            <v>-2.측면부 점검로</v>
          </cell>
        </row>
        <row r="931">
          <cell r="A931" t="str">
            <v>5.15 버스정차대</v>
          </cell>
        </row>
        <row r="932">
          <cell r="A932" t="str">
            <v>a.승강장</v>
          </cell>
        </row>
        <row r="933">
          <cell r="A933" t="str">
            <v>5.16.공사중 환경피해저감시설</v>
          </cell>
        </row>
        <row r="934">
          <cell r="A934" t="str">
            <v>a.가설방음벽및방진망</v>
          </cell>
        </row>
        <row r="935">
          <cell r="A935" t="str">
            <v>b. 오탁방지시설</v>
          </cell>
        </row>
        <row r="936">
          <cell r="A936" t="str">
            <v>c. 오일휀스 설치</v>
          </cell>
        </row>
        <row r="937">
          <cell r="A937" t="str">
            <v>d. 침사지 설치</v>
          </cell>
        </row>
        <row r="938">
          <cell r="A938" t="str">
            <v>-1.터파기</v>
          </cell>
        </row>
        <row r="939">
          <cell r="A939" t="str">
            <v>-2.표토제거</v>
          </cell>
        </row>
        <row r="940">
          <cell r="A940" t="str">
            <v>-3.되메우기</v>
          </cell>
        </row>
        <row r="941">
          <cell r="A941" t="str">
            <v>-4.잔토처리</v>
          </cell>
        </row>
        <row r="942">
          <cell r="A942" t="str">
            <v>5.17 기존가옥철거</v>
          </cell>
        </row>
        <row r="943">
          <cell r="A943" t="str">
            <v>a.가옥 철거</v>
          </cell>
        </row>
        <row r="944">
          <cell r="A944" t="str">
            <v>5.18 접도구역표주 및 준공표지석</v>
          </cell>
        </row>
        <row r="945">
          <cell r="A945" t="str">
            <v>a.접도구역 경계표주</v>
          </cell>
        </row>
        <row r="946">
          <cell r="A946" t="str">
            <v>b.준공표지석</v>
          </cell>
        </row>
        <row r="947">
          <cell r="A947" t="str">
            <v>5.19 보도블럭포장</v>
          </cell>
        </row>
        <row r="948">
          <cell r="A948" t="str">
            <v>a.소형고압블럭</v>
          </cell>
        </row>
        <row r="949">
          <cell r="A949" t="str">
            <v>b.소형고압블럭</v>
          </cell>
        </row>
        <row r="950">
          <cell r="A950" t="str">
            <v>c.도로경계석</v>
          </cell>
        </row>
        <row r="951">
          <cell r="A951" t="str">
            <v>d.보차도경계석</v>
          </cell>
        </row>
        <row r="952">
          <cell r="A952" t="str">
            <v>5.20 비탈면 보호공</v>
          </cell>
        </row>
        <row r="953">
          <cell r="A953" t="str">
            <v>a.돌쌓기</v>
          </cell>
        </row>
        <row r="954">
          <cell r="A954" t="str">
            <v>-1.돌쌓기 기초</v>
          </cell>
        </row>
        <row r="955">
          <cell r="A955" t="str">
            <v>-2.돌쌓기</v>
          </cell>
        </row>
        <row r="956">
          <cell r="A956" t="str">
            <v>b.호안보호블럭</v>
          </cell>
        </row>
        <row r="957">
          <cell r="A957" t="str">
            <v>-1.호안보호블럭기초</v>
          </cell>
        </row>
        <row r="958">
          <cell r="A958" t="str">
            <v>-2.호안보호블럭</v>
          </cell>
        </row>
        <row r="959">
          <cell r="A959" t="str">
            <v>c.기어형블럭</v>
          </cell>
        </row>
        <row r="960">
          <cell r="A960" t="str">
            <v>-1.콘크리트 블럭</v>
          </cell>
        </row>
        <row r="961">
          <cell r="A961" t="str">
            <v>-2.블럭운반</v>
          </cell>
        </row>
        <row r="962">
          <cell r="A962" t="str">
            <v>-3.수상블럭거치</v>
          </cell>
        </row>
        <row r="963">
          <cell r="A963" t="str">
            <v>-4.저면매트부설</v>
          </cell>
        </row>
        <row r="964">
          <cell r="A964" t="str">
            <v>-5.제작장 정지</v>
          </cell>
        </row>
        <row r="965">
          <cell r="A965" t="str">
            <v>-6.달아올림틀 제작</v>
          </cell>
        </row>
        <row r="966">
          <cell r="A966" t="str">
            <v>5.21 세륜세차시설</v>
          </cell>
        </row>
        <row r="967">
          <cell r="A967" t="str">
            <v>5.22 가도공</v>
          </cell>
        </row>
        <row r="968">
          <cell r="A968" t="str">
            <v>-1.흙깍기(토사)</v>
          </cell>
        </row>
        <row r="969">
          <cell r="A969" t="str">
            <v>-2.흙 쌓 기</v>
          </cell>
        </row>
        <row r="970">
          <cell r="A970" t="str">
            <v>-3.가마니쌓기및헐기</v>
          </cell>
        </row>
        <row r="971">
          <cell r="A971" t="str">
            <v>-4.가배수관부설(흄관)</v>
          </cell>
        </row>
        <row r="972">
          <cell r="A972" t="str">
            <v>5.23 가설사무실</v>
          </cell>
        </row>
        <row r="973">
          <cell r="A973" t="str">
            <v>5.24 시공측량비</v>
          </cell>
        </row>
        <row r="974">
          <cell r="A974" t="str">
            <v>5.25 도로대장작성비</v>
          </cell>
        </row>
        <row r="975">
          <cell r="A975" t="str">
            <v>5.26 중기운반비</v>
          </cell>
        </row>
        <row r="976">
          <cell r="A976" t="str">
            <v>5.27 시험비</v>
          </cell>
        </row>
        <row r="977">
          <cell r="A977" t="str">
            <v>5.28 품질관리 차량비</v>
          </cell>
        </row>
        <row r="978">
          <cell r="A978" t="str">
            <v>5.29 살수차운영</v>
          </cell>
        </row>
        <row r="979">
          <cell r="A979" t="str">
            <v>5.30 소 각 장</v>
          </cell>
        </row>
        <row r="980">
          <cell r="A980" t="str">
            <v>5.31 폐기물처리비</v>
          </cell>
        </row>
        <row r="981">
          <cell r="A981" t="str">
            <v>-1.폐아스콘처리비</v>
          </cell>
        </row>
        <row r="982">
          <cell r="A982" t="str">
            <v>-2.폐콘크리트처리비</v>
          </cell>
        </row>
        <row r="983">
          <cell r="A983" t="str">
            <v>-3.혼합폐기물처리비</v>
          </cell>
        </row>
        <row r="984">
          <cell r="A984" t="str">
            <v>5.32 시공상세도 작성비</v>
          </cell>
        </row>
        <row r="985">
          <cell r="A985" t="str">
            <v>5.33 기존도로유지관리비</v>
          </cell>
        </row>
        <row r="986">
          <cell r="A986" t="str">
            <v>a.소파보수</v>
          </cell>
        </row>
        <row r="987">
          <cell r="A987" t="str">
            <v>-1.아스팔트 포장 절단</v>
          </cell>
        </row>
        <row r="988">
          <cell r="A988" t="str">
            <v>-2.아스콘 포장 깨기</v>
          </cell>
        </row>
        <row r="989">
          <cell r="A989" t="str">
            <v>-3.프라임코팅</v>
          </cell>
        </row>
        <row r="990">
          <cell r="A990" t="str">
            <v>-4.택 코 팅</v>
          </cell>
        </row>
        <row r="991">
          <cell r="A991" t="str">
            <v>-5.기층아스콘포설및다짐</v>
          </cell>
        </row>
        <row r="992">
          <cell r="A992" t="str">
            <v>-6.표층아스콘포설및다짐</v>
          </cell>
        </row>
        <row r="993">
          <cell r="A993" t="str">
            <v>-7.자재 및 운반비</v>
          </cell>
        </row>
        <row r="994">
          <cell r="A994" t="str">
            <v>b.덧씌우기</v>
          </cell>
        </row>
        <row r="995">
          <cell r="A995" t="str">
            <v>-1.택 코 팅</v>
          </cell>
        </row>
        <row r="996">
          <cell r="A996" t="str">
            <v>-2.표층아스콘포설및다짐</v>
          </cell>
        </row>
        <row r="997">
          <cell r="A997" t="str">
            <v>-3.자재대 및 운반비</v>
          </cell>
        </row>
        <row r="998">
          <cell r="A998" t="str">
            <v>-3-1.아스팔트 운반</v>
          </cell>
        </row>
        <row r="999">
          <cell r="A999" t="str">
            <v>-3-2.표층</v>
          </cell>
        </row>
        <row r="1000">
          <cell r="A1000" t="str">
            <v>-3-3.아스팔트(유제)</v>
          </cell>
        </row>
        <row r="1001">
          <cell r="A1001" t="str">
            <v>c.차선도색</v>
          </cell>
        </row>
        <row r="1002">
          <cell r="A1002" t="str">
            <v>-1.황색실선</v>
          </cell>
        </row>
        <row r="1003">
          <cell r="A1003" t="str">
            <v>-2.백색실선</v>
          </cell>
        </row>
        <row r="1004">
          <cell r="A1004" t="str">
            <v>5.34 교통관리비</v>
          </cell>
        </row>
        <row r="1005">
          <cell r="A1005" t="str">
            <v>5.35 준공도서작성비</v>
          </cell>
        </row>
        <row r="1006">
          <cell r="A1006" t="str">
            <v>5.36 교량부 시추조사비</v>
          </cell>
        </row>
        <row r="1007">
          <cell r="A1007" t="str">
            <v>-1.기구설치비</v>
          </cell>
        </row>
        <row r="1008">
          <cell r="A1008" t="str">
            <v>-2.토사층</v>
          </cell>
        </row>
        <row r="1009">
          <cell r="A1009" t="str">
            <v>-3.연암층</v>
          </cell>
        </row>
        <row r="1010">
          <cell r="A1010" t="str">
            <v>-4.경암층</v>
          </cell>
        </row>
        <row r="1011">
          <cell r="A1011" t="str">
            <v>5.37 초기안전점검비</v>
          </cell>
        </row>
        <row r="1012">
          <cell r="A1012" t="str">
            <v>5.38 자재운반비</v>
          </cell>
        </row>
        <row r="1013">
          <cell r="A1013" t="str">
            <v>a.시멘트 운반</v>
          </cell>
        </row>
        <row r="1014">
          <cell r="A1014" t="str">
            <v>b.철근 운반</v>
          </cell>
        </row>
        <row r="1015">
          <cell r="A1015" t="str">
            <v>c. 아스팔트 운반</v>
          </cell>
        </row>
        <row r="1016">
          <cell r="A1016" t="str">
            <v>5.39 자 재 대</v>
          </cell>
        </row>
        <row r="1017">
          <cell r="A1017" t="str">
            <v>a.시 멘 트</v>
          </cell>
        </row>
        <row r="1018">
          <cell r="A1018" t="str">
            <v>b.철    근</v>
          </cell>
        </row>
        <row r="1019">
          <cell r="A1019" t="str">
            <v>-1. H13 M/M</v>
          </cell>
        </row>
        <row r="1020">
          <cell r="A1020" t="str">
            <v>-2. H16~32 M/M</v>
          </cell>
        </row>
        <row r="1021">
          <cell r="A1021" t="str">
            <v>-3  D10 M/M</v>
          </cell>
        </row>
        <row r="1022">
          <cell r="A1022" t="str">
            <v>-4  D13 M/M</v>
          </cell>
        </row>
        <row r="1023">
          <cell r="A1023" t="str">
            <v>-5  D16~32 M/M</v>
          </cell>
        </row>
        <row r="1024">
          <cell r="A1024" t="str">
            <v>-6  Ø32 M/M</v>
          </cell>
        </row>
        <row r="1025">
          <cell r="A1025" t="str">
            <v>-7  Ø25 M/M</v>
          </cell>
        </row>
        <row r="1026">
          <cell r="A1026" t="str">
            <v>c.레 미 콘</v>
          </cell>
        </row>
        <row r="1027">
          <cell r="A1027" t="str">
            <v>-1 레 미 콘</v>
          </cell>
        </row>
        <row r="1028">
          <cell r="A1028" t="str">
            <v>-2.레 미 콘(섬유보강)</v>
          </cell>
        </row>
        <row r="1029">
          <cell r="A1029" t="str">
            <v>-3 레 미 콘</v>
          </cell>
        </row>
        <row r="1030">
          <cell r="A1030" t="str">
            <v>-4 레 미 콘</v>
          </cell>
        </row>
        <row r="1031">
          <cell r="A1031" t="str">
            <v>-5 레 미 콘</v>
          </cell>
        </row>
        <row r="1032">
          <cell r="A1032" t="str">
            <v>-6 레 미 콘</v>
          </cell>
        </row>
        <row r="1033">
          <cell r="A1033" t="str">
            <v>-7 레 미 콘</v>
          </cell>
        </row>
        <row r="1034">
          <cell r="A1034" t="str">
            <v>-8 레 미 콘</v>
          </cell>
        </row>
        <row r="1035">
          <cell r="A1035" t="str">
            <v>-9 레 미 콘</v>
          </cell>
        </row>
        <row r="1036">
          <cell r="A1036" t="str">
            <v>-10 레 미 콘</v>
          </cell>
        </row>
        <row r="1037">
          <cell r="A1037" t="str">
            <v>-11 레 미 콘</v>
          </cell>
        </row>
        <row r="1038">
          <cell r="A1038" t="str">
            <v>-12 레 미 콘</v>
          </cell>
        </row>
        <row r="1039">
          <cell r="A1039" t="str">
            <v>-13 레 미 콘</v>
          </cell>
        </row>
        <row r="1040">
          <cell r="A1040" t="str">
            <v>d.아스팔트 콘크리트</v>
          </cell>
        </row>
        <row r="1041">
          <cell r="A1041" t="str">
            <v>-1.기  층</v>
          </cell>
        </row>
        <row r="1042">
          <cell r="A1042" t="str">
            <v>-2.표  층</v>
          </cell>
        </row>
        <row r="1043">
          <cell r="A1043" t="str">
            <v>-3.캠크리트</v>
          </cell>
        </row>
        <row r="1044">
          <cell r="A1044" t="str">
            <v>e..아스팔트</v>
          </cell>
        </row>
        <row r="1045">
          <cell r="A1045" t="str">
            <v>-1.아스팔트</v>
          </cell>
        </row>
        <row r="1046">
          <cell r="A1046" t="str">
            <v>-2.아스팔트</v>
          </cell>
        </row>
        <row r="1047">
          <cell r="A1047" t="str">
            <v>f.VR관</v>
          </cell>
        </row>
        <row r="1048">
          <cell r="A1048" t="str">
            <v>-1.VR관</v>
          </cell>
        </row>
        <row r="1049">
          <cell r="A1049" t="str">
            <v>-2 VR관</v>
          </cell>
        </row>
        <row r="1050">
          <cell r="A1050" t="str">
            <v>-3.VR관</v>
          </cell>
        </row>
        <row r="1051">
          <cell r="A1051" t="str">
            <v>-4.VR관</v>
          </cell>
        </row>
        <row r="1052">
          <cell r="A1052" t="str">
            <v>-5.VR관</v>
          </cell>
        </row>
        <row r="1053">
          <cell r="A1053" t="str">
            <v>-6.VR관</v>
          </cell>
        </row>
        <row r="1054">
          <cell r="A1054" t="str">
            <v>g.흄관</v>
          </cell>
        </row>
        <row r="1055">
          <cell r="A1055" t="str">
            <v>-1.흄관</v>
          </cell>
        </row>
        <row r="1056">
          <cell r="A1056" t="str">
            <v>-2.흄관</v>
          </cell>
        </row>
        <row r="1057">
          <cell r="A1057" t="str">
            <v>h.고재대</v>
          </cell>
        </row>
        <row r="1058">
          <cell r="A1058" t="str">
            <v>간 접 노 무 비</v>
          </cell>
        </row>
        <row r="1059">
          <cell r="A1059" t="str">
            <v>산 재 보 험 료</v>
          </cell>
        </row>
        <row r="1060">
          <cell r="A1060" t="str">
            <v>안 전 관 리 비</v>
          </cell>
        </row>
        <row r="1061">
          <cell r="A1061" t="str">
            <v>기  타  경  비</v>
          </cell>
        </row>
        <row r="1062">
          <cell r="A1062" t="str">
            <v>일 반 관 리 비</v>
          </cell>
        </row>
        <row r="1063">
          <cell r="A1063" t="str">
            <v>이          윤</v>
          </cell>
        </row>
        <row r="1064">
          <cell r="A1064" t="str">
            <v>고 용 보 험 료</v>
          </cell>
        </row>
        <row r="1065">
          <cell r="A1065" t="str">
            <v>퇴직공제 부금비</v>
          </cell>
        </row>
        <row r="1066">
          <cell r="A1066" t="str">
            <v>정기안전 점검비</v>
          </cell>
        </row>
        <row r="1067">
          <cell r="A1067" t="str">
            <v>사후환경영향평가비</v>
          </cell>
        </row>
        <row r="1068">
          <cell r="A1068" t="str">
            <v>공사송해보험료</v>
          </cell>
        </row>
        <row r="1069">
          <cell r="A1069" t="str">
            <v>부 가 가 치 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"/>
      <sheetName val="D1"/>
      <sheetName val="Cert"/>
      <sheetName val="CQSadvance paymentandrecovery"/>
      <sheetName val="APR"/>
      <sheetName val="D2"/>
      <sheetName val="Checklist"/>
      <sheetName val="D3"/>
      <sheetName val="MPAC"/>
      <sheetName val="D4"/>
      <sheetName val="MOS"/>
      <sheetName val="D5"/>
      <sheetName val="Defects"/>
      <sheetName val="D6"/>
      <sheetName val="Docs"/>
      <sheetName val="D7"/>
      <sheetName val="S"/>
      <sheetName val="C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GS"/>
      <sheetName val="D8"/>
      <sheetName val="VarAcc"/>
      <sheetName val="D9"/>
      <sheetName val="D10"/>
      <sheetName val="CENomSubStatement"/>
      <sheetName val="CQSNomSubRecn"/>
      <sheetName val="NomSubReceipt-HMR"/>
      <sheetName val="NomSubReceipt-Thermo"/>
      <sheetName val="412A recovery (2)"/>
      <sheetName val="412A recovery option"/>
      <sheetName val="412B"/>
      <sheetName val="412A recovery template"/>
      <sheetName val="412A recovery"/>
      <sheetName val="Input"/>
      <sheetName val="Activity"/>
      <sheetName val="Crew"/>
      <sheetName val="Piping"/>
      <sheetName val="Pipe Supports"/>
      <sheetName val="PriceSummary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Data Sheet"/>
      <sheetName val="New Rates"/>
      <sheetName val="Basis"/>
      <sheetName val="PriceSummary-Int_1"/>
      <sheetName val="REVICE_SUMMARY_CACULA_CHECK1"/>
      <sheetName val="tender_allowances"/>
      <sheetName val="_Summary_BKG_034"/>
      <sheetName val="Profit Plan"/>
      <sheetName val="Day work"/>
      <sheetName val="M-Book for Conc"/>
      <sheetName val="M-Book for FW"/>
      <sheetName val="Valuation"/>
      <sheetName val="Raw Data"/>
      <sheetName val="Control"/>
      <sheetName val="PriceSummary-Int_2"/>
      <sheetName val="REVICE_SUMMARY_CACULA_CHECK2"/>
      <sheetName val="tender_allowances1"/>
      <sheetName val="_Summary_BKG_0341"/>
      <sheetName val="Raw_Data"/>
      <sheetName val="NOTE"/>
      <sheetName val="Bill.10"/>
      <sheetName val="Cover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Important Details &amp; Validation"/>
      <sheetName val="A.O.R."/>
      <sheetName val="Cash2"/>
      <sheetName val="Z"/>
      <sheetName val="FitOutConfCentre"/>
      <sheetName val="Data_Sheet"/>
      <sheetName val="New_Rates"/>
      <sheetName val="Option"/>
      <sheetName val="FINA"/>
      <sheetName val="sum"/>
      <sheetName val="PROJECT BRIEF(EX.NEW)"/>
      <sheetName val="Div Summary"/>
      <sheetName val="GS"/>
      <sheetName val="ASD Sum of Parts"/>
      <sheetName val="VANITY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% prog figs -u5 and total"/>
      <sheetName val="SW-TEO"/>
      <sheetName val="C3"/>
      <sheetName val="PRL"/>
      <sheetName val="Internet"/>
      <sheetName val="PriceSummary-Int_5"/>
      <sheetName val="REVICE_SUMMARY_CACULA_CHECK5"/>
      <sheetName val="tender_allowances4"/>
      <sheetName val="_Summary_BKG_0344"/>
      <sheetName val="Data_Sheet1"/>
      <sheetName val="New_Rates1"/>
      <sheetName val="US_Ship_Repair_Industry_Growth1"/>
      <sheetName val="Market_Overview1"/>
      <sheetName val="US_Shipyard_Repair_Output1"/>
      <sheetName val="Summary_Financials1"/>
      <sheetName val="M-Book_for_Conc1"/>
      <sheetName val="M-Book_for_FW1"/>
      <sheetName val="Profit_Plan2"/>
      <sheetName val="Day_work2"/>
      <sheetName val="Raw_Data3"/>
      <sheetName val="Bill_101"/>
      <sheetName val="Important_Details_&amp;_Validation1"/>
      <sheetName val="Div_Summary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PriceSummary-Int_4"/>
      <sheetName val="REVICE_SUMMARY_CACULA_CHECK4"/>
      <sheetName val="tender_allowances3"/>
      <sheetName val="_Summary_BKG_0343"/>
      <sheetName val="US_Ship_Repair_Industry_Growth"/>
      <sheetName val="Market_Overview"/>
      <sheetName val="US_Shipyard_Repair_Output"/>
      <sheetName val="Summary_Financials"/>
      <sheetName val="M-Book_for_Conc"/>
      <sheetName val="M-Book_for_FW"/>
      <sheetName val="Profit_Plan1"/>
      <sheetName val="Day_work1"/>
      <sheetName val="Raw_Data2"/>
      <sheetName val="Bill_10"/>
      <sheetName val="Important_Details_&amp;_Validation"/>
      <sheetName val="Div_Summary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STORE-DEL-pipe"/>
      <sheetName val="BOQ"/>
      <sheetName val="9011 EXPAT_MANP"/>
      <sheetName val="Arch"/>
      <sheetName val="#REF"/>
      <sheetName val="GAE8'97"/>
      <sheetName val="LABOUR"/>
      <sheetName val="rate analysis"/>
      <sheetName val="Summary"/>
      <sheetName val="Bill SB15-7"/>
      <sheetName val="worksheet"/>
      <sheetName val="accom cash"/>
      <sheetName val="Ref. Tables"/>
      <sheetName val="SS MH"/>
      <sheetName val="PB"/>
      <sheetName val="Part-A"/>
      <sheetName val="E H Blinding"/>
      <sheetName val="E H Excavation"/>
      <sheetName val="Pc name"/>
      <sheetName val="C P A Blinding"/>
      <sheetName val="SRC-B3U2"/>
      <sheetName val="Data"/>
      <sheetName val="Struct_Earth"/>
      <sheetName val="SCHEDULE"/>
      <sheetName val="Database"/>
      <sheetName val="schedule nos"/>
      <sheetName val="ASD_Sum_of_Parts1"/>
      <sheetName val="Bill_SB15-71"/>
      <sheetName val="accom_cash1"/>
      <sheetName val="rate_analysis1"/>
      <sheetName val="schedule_nos1"/>
      <sheetName val="Ref__Tables1"/>
      <sheetName val="A_O_R_1"/>
      <sheetName val="SS_MH"/>
      <sheetName val="9011_EXPAT_MANP"/>
      <sheetName val="ASD_Sum_of_Parts"/>
      <sheetName val="Bill_SB15-7"/>
      <sheetName val="accom_cash"/>
      <sheetName val="rate_analysis"/>
      <sheetName val="schedule_nos"/>
      <sheetName val="Ref__Tables"/>
      <sheetName val="A_O_R_"/>
      <sheetName val="New Bld"/>
      <sheetName val="2-Conc"/>
      <sheetName val="공문"/>
      <sheetName val="MATERIALS"/>
      <sheetName val="Fdata"/>
      <sheetName val="TASK"/>
      <sheetName val="Details"/>
      <sheetName val="CERTIFICATE"/>
      <sheetName val="PriceSummary-Int_6"/>
      <sheetName val="REVICE_SUMMARY_CACULA_CHECK6"/>
      <sheetName val="tender_allowances5"/>
      <sheetName val="_Summary_BKG_0345"/>
      <sheetName val="Data_Sheet2"/>
      <sheetName val="M-Book_for_Conc2"/>
      <sheetName val="M-Book_for_FW2"/>
      <sheetName val="New_Rates2"/>
      <sheetName val="Div_Summary2"/>
      <sheetName val="US_Ship_Repair_Industry_Growth2"/>
      <sheetName val="Market_Overview2"/>
      <sheetName val="US_Shipyard_Repair_Output2"/>
      <sheetName val="Summary_Financials2"/>
      <sheetName val="ASD_Sum_of_Parts2"/>
      <sheetName val="Raw_Data4"/>
      <sheetName val="Profit_Plan3"/>
      <sheetName val="Day_work3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Bill_102"/>
      <sheetName val="Bill_SB15-72"/>
      <sheetName val="accom_cash2"/>
      <sheetName val="Important_Details_&amp;_Validation2"/>
      <sheetName val="rate_analysis2"/>
      <sheetName val="schedule_nos2"/>
      <sheetName val="Ref__Tables2"/>
      <sheetName val="A_O_R_2"/>
      <sheetName val="SS_MH1"/>
      <sheetName val="9011_EXPAT_MANP1"/>
      <sheetName val="New_Bld"/>
      <sheetName val="PROJECT_BRIEF(EX_NEW)"/>
      <sheetName val="E_H_Blinding"/>
      <sheetName val="E_H_Excavation"/>
      <sheetName val="Pc_name"/>
      <sheetName val="C_P_A_Blinding"/>
      <sheetName val="%_prog_figs_-u5_and_total"/>
      <sheetName val="PriceSummary-Int_7"/>
      <sheetName val="REVICE_SUMMARY_CACULA_CHECK7"/>
      <sheetName val="tender_allowances6"/>
      <sheetName val="_Summary_BKG_0346"/>
      <sheetName val="Data_Sheet3"/>
      <sheetName val="M-Book_for_Conc3"/>
      <sheetName val="M-Book_for_FW3"/>
      <sheetName val="New_Rates3"/>
      <sheetName val="Div_Summary3"/>
      <sheetName val="US_Ship_Repair_Industry_Growth3"/>
      <sheetName val="Market_Overview3"/>
      <sheetName val="US_Shipyard_Repair_Output3"/>
      <sheetName val="Summary_Financials3"/>
      <sheetName val="ASD_Sum_of_Parts3"/>
      <sheetName val="Raw_Data5"/>
      <sheetName val="Profit_Plan4"/>
      <sheetName val="Day_work4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Bill_103"/>
      <sheetName val="Bill_SB15-73"/>
      <sheetName val="accom_cash3"/>
      <sheetName val="Important_Details_&amp;_Validation3"/>
      <sheetName val="rate_analysis3"/>
      <sheetName val="schedule_nos3"/>
      <sheetName val="Ref__Tables3"/>
      <sheetName val="A_O_R_3"/>
      <sheetName val="SS_MH2"/>
      <sheetName val="9011_EXPAT_MANP2"/>
      <sheetName val="New_Bld1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office"/>
      <sheetName val="Lab"/>
      <sheetName val="Material&amp;equipment"/>
      <sheetName val="SEX"/>
      <sheetName val="train cash"/>
      <sheetName val="Testing"/>
      <sheetName val="Vehicles"/>
      <sheetName val="Scatter"/>
      <sheetName val="SALES CONTROLE"/>
      <sheetName val="CONTROLE"/>
      <sheetName val="Dry Cost BOQ"/>
      <sheetName val="mechanical"/>
      <sheetName val="Margin"/>
      <sheetName val="ITP384"/>
      <sheetName val="Curves"/>
      <sheetName val="Heads"/>
      <sheetName val="Dbase"/>
      <sheetName val="Tables"/>
      <sheetName val="Page 2"/>
      <sheetName val="bkg"/>
      <sheetName val="cbrd460"/>
      <sheetName val="bcl"/>
      <sheetName val="PAGE"/>
      <sheetName val="Bord."/>
      <sheetName val="F4-F7"/>
      <sheetName val="Quantity"/>
      <sheetName val="Demand"/>
      <sheetName val="Occ"/>
      <sheetName val="New_Bld3"/>
      <sheetName val="New_Bld2"/>
      <sheetName val="SIVA"/>
      <sheetName val="Kur"/>
      <sheetName val="keşif özeti"/>
      <sheetName val="Katsayılar"/>
      <sheetName val="S"/>
      <sheetName val="단면가정"/>
      <sheetName val="설계조건"/>
      <sheetName val="Prelims"/>
      <sheetName val="App C "/>
      <sheetName val="KEY"/>
      <sheetName val="Original"/>
      <sheetName val="CIF COST ITEM"/>
      <sheetName val="14267"/>
      <sheetName val="11"/>
      <sheetName val="Mp-team 1"/>
      <sheetName val="train_cash"/>
      <sheetName val="Mp-team_1"/>
      <sheetName val="4"/>
      <sheetName val="masonry works"/>
      <sheetName val="2.2 STAFF Scedule"/>
      <sheetName val="PNTEXT"/>
      <sheetName val="Cash Flow Working"/>
      <sheetName val="PE"/>
      <sheetName val="Tosh"/>
      <sheetName val="SUBST1NW"/>
      <sheetName val="BT3-Package 05"/>
      <sheetName val="BOQ-Civil"/>
      <sheetName val="Variables"/>
      <sheetName val="10583"/>
      <sheetName val="ASSUMPTIONS"/>
      <sheetName val="3.0 pre-construction"/>
      <sheetName val="2004 Budget"/>
      <sheetName val="Overhead Actual History "/>
      <sheetName val="Budgeted Overheads"/>
      <sheetName val="AFRP2005F-2006B"/>
      <sheetName val="P&amp;T Reg"/>
      <sheetName val="2004_Budget"/>
      <sheetName val="Overhead_Actual_History_"/>
      <sheetName val="Budgeted_Overheads"/>
      <sheetName val="P&amp;T_Reg"/>
      <sheetName val="train_cash1"/>
      <sheetName val="SALES_CONTROLE"/>
      <sheetName val="Dry_Cost_BOQ"/>
      <sheetName val="CIF_COST_ITEM"/>
      <sheetName val="App_C_"/>
      <sheetName val="Mp-team_11"/>
      <sheetName val="3_0_pre-construction"/>
      <sheetName val="Page_2"/>
      <sheetName val="관세,통관수수료,운반비"/>
      <sheetName val="FF-3"/>
      <sheetName val="3600 Matrix"/>
      <sheetName val="PART_DISCOUNT"/>
      <sheetName val="upa"/>
      <sheetName val="DESIGN"/>
      <sheetName val="OCT.FDN"/>
      <sheetName val="Services_InitialEst_UtilityServ"/>
      <sheetName val="Analisa"/>
      <sheetName val="COST"/>
      <sheetName val="train_cash2"/>
      <sheetName val="SALES_CONTROLE1"/>
      <sheetName val="Dry_Cost_BOQ1"/>
      <sheetName val="App_C_1"/>
      <sheetName val="Mp-team_12"/>
      <sheetName val="masonry_works"/>
      <sheetName val="2_2_STAFF_Scedule"/>
      <sheetName val="Cash_Flow_Working"/>
      <sheetName val="Bord_"/>
      <sheetName val="ERECIN"/>
      <sheetName val="입찰내역 발주처 양식"/>
      <sheetName val="Headings"/>
      <sheetName val="SALES_CONTROLE2"/>
      <sheetName val="Dry_Cost_BOQ2"/>
      <sheetName val="CIF_COST_ITEM1"/>
      <sheetName val="App_C_2"/>
      <sheetName val="masonry_works1"/>
      <sheetName val="2_2_STAFF_Scedule1"/>
      <sheetName val="Cash_Flow_Working1"/>
      <sheetName val="Bord_1"/>
      <sheetName val="2004_Budget1"/>
      <sheetName val="abs-boq"/>
      <sheetName val="Rate"/>
      <sheetName val="PROCTOR"/>
      <sheetName val="M-Book_for_Conc4"/>
      <sheetName val="M-Book_for_FW4"/>
      <sheetName val="train_cash3"/>
      <sheetName val="SALES_CONTROLE3"/>
      <sheetName val="Dry_Cost_BOQ3"/>
      <sheetName val="SS_MH3"/>
      <sheetName val="App_C_3"/>
      <sheetName val="Mp-team_13"/>
      <sheetName val="CIF_COST_ITEM2"/>
      <sheetName val="masonry_works2"/>
      <sheetName val="2_2_STAFF_Scedule2"/>
      <sheetName val="Cash_Flow_Working2"/>
      <sheetName val="Bord_2"/>
      <sheetName val="2004_Budget2"/>
      <sheetName val="Overhead_Actual_History_1"/>
      <sheetName val="Budgeted_Overheads1"/>
      <sheetName val="입찰내역_발주처_양식"/>
      <sheetName val="PriceSummary-Int_8"/>
      <sheetName val="REVICE_SUMMARY_CACULA_CHECK8"/>
      <sheetName val="tender_allowances7"/>
      <sheetName val="_Summary_BKG_0347"/>
      <sheetName val="Profit_Plan5"/>
      <sheetName val="Day_work5"/>
      <sheetName val="M-Book_for_Conc5"/>
      <sheetName val="M-Book_for_FW5"/>
      <sheetName val="Raw_Data6"/>
      <sheetName val="Bill_104"/>
      <sheetName val="Data_Sheet4"/>
      <sheetName val="New_Rates4"/>
      <sheetName val="train_cash4"/>
      <sheetName val="Mp-team_14"/>
      <sheetName val="Overhead_Actual_History_2"/>
      <sheetName val="Budgeted_Overheads2"/>
      <sheetName val="입찰내역_발주처_양식1"/>
      <sheetName val="SCHDULE OF FINISH "/>
      <sheetName val="Rates"/>
      <sheetName val="12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Data_Sheet5"/>
      <sheetName val="New_Rates5"/>
      <sheetName val="ASD_Sum_of_Parts4"/>
      <sheetName val="train_cash5"/>
      <sheetName val="SALES_CONTROLE4"/>
      <sheetName val="Dry_Cost_BOQ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US_Ship_Repair_Industry_Growth4"/>
      <sheetName val="Market_Overview4"/>
      <sheetName val="US_Shipyard_Repair_Output4"/>
      <sheetName val="Summary_Financials4"/>
      <sheetName val="SS_MH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9011_EXPAT_MANP3"/>
      <sheetName val="Overhead_Actual_History_3"/>
      <sheetName val="Budgeted_Overheads3"/>
      <sheetName val="입찰내역_발주처_양식2"/>
      <sheetName val="3600_Matrix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A_O_R_4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Cashflow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Financial Summary"/>
      <sheetName val="EASEL CA Example"/>
      <sheetName val="Non-Positioin Summary"/>
      <sheetName val="ToplamMotor"/>
      <sheetName val="Menu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Important_Details_&amp;_Validation4"/>
      <sheetName val="Div_Summary4"/>
      <sheetName val="9011_EXPAT_MANP4"/>
      <sheetName val="rate_analysis4"/>
      <sheetName val="Bill_SB15-74"/>
      <sheetName val="accom_cash4"/>
      <sheetName val="Ref__Tables4"/>
      <sheetName val="PROJECT_BRIEF(EX_NEW)4"/>
      <sheetName val="E_H_Blinding4"/>
      <sheetName val="E_H_Excavation4"/>
      <sheetName val="Pc_name4"/>
      <sheetName val="C_P_A_Blinding4"/>
      <sheetName val="%_prog_figs_-u5_and_total4"/>
      <sheetName val="Bill Nr. 2 - Main Building"/>
      <sheetName val="Bill 2 Summary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2_2_STAFF_Scedule4"/>
      <sheetName val="Cash_Flow_Working4"/>
      <sheetName val="Bord_4"/>
      <sheetName val="2004_Budget4"/>
      <sheetName val="Overhead_Actual_History_4"/>
      <sheetName val="Budgeted_Overheads4"/>
      <sheetName val="입찰내역_발주처_양식3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PROCURE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SCHDULE_OF_FINISH_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SCHDULE_OF_FINISH_1"/>
      <sheetName val="OCT_FDN1"/>
      <sheetName val="PC"/>
      <sheetName val="NPV"/>
      <sheetName val="Developmen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girder"/>
      <sheetName val="L (4)"/>
      <sheetName val="Areas"/>
      <sheetName val="Base BM-rebar"/>
      <sheetName val="PREVENTIVO 1"/>
      <sheetName val="Publicbuilding"/>
      <sheetName val="Summary_"/>
      <sheetName val="Master Data Sheet"/>
      <sheetName val="Tank"/>
      <sheetName val="Sch. Areas -JBH"/>
      <sheetName val="Sch. Areas - 90-95"/>
      <sheetName val="cashflow macro functions"/>
      <sheetName val="formul"/>
      <sheetName val="SCHDULE_OF_FINISH_3"/>
      <sheetName val="SCHDULE_OF_FINISH_2"/>
      <sheetName val="Data.Project"/>
      <sheetName val="주식"/>
      <sheetName val="S1BOQ"/>
      <sheetName val="BUTCE+MANHOUR"/>
      <sheetName val="SUMMARYMCA"/>
      <sheetName val="PROG_DATA"/>
      <sheetName val="Materials "/>
      <sheetName val="MAchinery(R1)"/>
      <sheetName val="钢筋"/>
      <sheetName val="cables"/>
      <sheetName val="V.O"/>
      <sheetName val="6"/>
      <sheetName val="8"/>
      <sheetName val="Synchro"/>
      <sheetName val="2"/>
      <sheetName val="3"/>
      <sheetName val="subcontractor recovery Advance"/>
      <sheetName val="Keşif-I"/>
      <sheetName val="Hilti"/>
      <sheetName val="BM"/>
      <sheetName val="vendor"/>
      <sheetName val="Sheet 9-19"/>
      <sheetName val="대비표"/>
      <sheetName val="Project Brief"/>
      <sheetName val="Earthwork"/>
      <sheetName val="Sch.6"/>
      <sheetName val="Concrete D.Mix"/>
      <sheetName val="Basic Material Costs"/>
      <sheetName val="Direct"/>
      <sheetName val="cover page"/>
      <sheetName val="keşif_özeti"/>
      <sheetName val="ACAD_Finishes"/>
      <sheetName val="Site_Details"/>
      <sheetName val="Site_Area_Statement"/>
      <sheetName val="L_(4)"/>
      <sheetName val="Base_BM-rebar"/>
      <sheetName val="PREVENTIVO_1"/>
      <sheetName val="Master_Data_Sheet"/>
      <sheetName val="Sch__Areas_-JBH"/>
      <sheetName val="Sch__Areas_-_90-95"/>
      <sheetName val="cashflow_macro_functions"/>
      <sheetName val="Data_Project"/>
      <sheetName val="Sch_6"/>
      <sheetName val="Sheet_9-19"/>
      <sheetName val="Concrete_D_Mix"/>
      <sheetName val="Basic_Material_Costs"/>
      <sheetName val="cover_page"/>
      <sheetName val="PriceSummary-Int_16"/>
      <sheetName val="REVICE_SUMMARY_CACULA_CHECK16"/>
      <sheetName val="tender_allowances15"/>
      <sheetName val="_Summary_BKG_03415"/>
      <sheetName val="Profit_Plan13"/>
      <sheetName val="Day_work13"/>
      <sheetName val="M-Book_for_Conc13"/>
      <sheetName val="M-Book_for_FW13"/>
      <sheetName val="Raw_Data14"/>
      <sheetName val="Bill_1012"/>
      <sheetName val="Data_Sheet12"/>
      <sheetName val="New_Rates12"/>
      <sheetName val="ASD_Sum_of_Parts11"/>
      <sheetName val="train_cash12"/>
      <sheetName val="SALES_CONTROLE11"/>
      <sheetName val="Dry_Cost_BOQ11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US_Ship_Repair_Industry_Growt11"/>
      <sheetName val="Market_Overview11"/>
      <sheetName val="US_Shipyard_Repair_Output11"/>
      <sheetName val="Summary_Financials11"/>
      <sheetName val="SS_MH11"/>
      <sheetName val="App_C_11"/>
      <sheetName val="CIF_COST_ITEM10"/>
      <sheetName val="Mp-team_112"/>
      <sheetName val="masonry_works10"/>
      <sheetName val="Important_Details_&amp;_Validatio10"/>
      <sheetName val="2_2_STAFF_Scedule10"/>
      <sheetName val="Cash_Flow_Working10"/>
      <sheetName val="Bord_10"/>
      <sheetName val="2004_Budget10"/>
      <sheetName val="Div_Summary10"/>
      <sheetName val="Bill_SB15-710"/>
      <sheetName val="accom_cash10"/>
      <sheetName val="rate_analysis10"/>
      <sheetName val="9011_EXPAT_MANP10"/>
      <sheetName val="Overhead_Actual_History_10"/>
      <sheetName val="Budgeted_Overheads10"/>
      <sheetName val="입찰내역_발주처_양식9"/>
      <sheetName val="A_O_R_9"/>
      <sheetName val="schedule_nos7"/>
      <sheetName val="New_Bld7"/>
      <sheetName val="3600_Matrix3"/>
      <sheetName val="OCT_FDN2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age_21"/>
      <sheetName val="3_0_pre-construction1"/>
      <sheetName val="P&amp;T_Reg1"/>
      <sheetName val="P&amp;T_Reg2"/>
      <sheetName val="HAKEDİŞ "/>
      <sheetName val="CostPlan"/>
      <sheetName val="BAU"/>
      <sheetName val="Common"/>
      <sheetName val="Sizing Estimator - PAL Cameras"/>
      <sheetName val="Lookups"/>
      <sheetName val="Items_DVM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Décomposition de prix"/>
      <sheetName val="Bill"/>
      <sheetName val="Trade Summary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Labor abs-NMR"/>
      <sheetName val="&quot;B02&quot;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/>
      <sheetData sheetId="344" refreshError="1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 refreshError="1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inWords"/>
      <sheetName val="BILL-1"/>
      <sheetName val="DVM Sizing Calculator- 10 ips "/>
      <sheetName val="Details and Earnings Charts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Bill"/>
      <sheetName val="Trade Summary"/>
      <sheetName val="SS MH"/>
      <sheetName val="Area Summary (E)"/>
      <sheetName val="Z- GENERAL PRICE SUMMARY"/>
      <sheetName val="WITHOUT C&amp;I PROFIT (3)"/>
      <sheetName val="New Rates"/>
      <sheetName val="FitOutConfCentre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Kur"/>
      <sheetName val="HAKEDİŞ "/>
      <sheetName val="BUTCE+MANHOUR"/>
      <sheetName val="keşif özeti"/>
      <sheetName val="Katsayılar"/>
      <sheetName val="Register"/>
      <sheetName val="BQextra"/>
      <sheetName val="30개월기준대비표 아랍택)"/>
      <sheetName val="총괄표 (2)"/>
      <sheetName val="Confidential"/>
      <sheetName val="Schedules"/>
      <sheetName val="Part-A"/>
      <sheetName val="slipsumpR"/>
      <sheetName val="PROCTOR"/>
      <sheetName val="Site Det@_x005f_x0002_ö"/>
      <sheetName val="PRECAST lightconc-II"/>
      <sheetName val="PriorityList"/>
      <sheetName val="SOR"/>
      <sheetName val="Chennai 450"/>
      <sheetName val="Material List "/>
      <sheetName val="Site Det@_x005f_x005f_x005f_x0002_ö"/>
      <sheetName val="Intro"/>
      <sheetName val="Basis"/>
      <sheetName val="대비표"/>
      <sheetName val="KP1590_E"/>
      <sheetName val="imput_costi_par_"/>
      <sheetName val="Exc_Sum_Fly"/>
      <sheetName val="Exec_Sum"/>
      <sheetName val="CPA_Ins__Fly"/>
      <sheetName val="CM_Est_Fly"/>
      <sheetName val="CostBD_Fly"/>
      <sheetName val="Cost_Breakdown"/>
      <sheetName val="Back_Doc_Fly_"/>
      <sheetName val="Dec_18-_January_19"/>
      <sheetName val="REBAR_-_Dec_18"/>
      <sheetName val="REBAR-_Jan_19"/>
      <sheetName val="VO_Agreed"/>
      <sheetName val="VO_Not_yet_Agreed"/>
      <sheetName val="VO_Anticipated"/>
      <sheetName val="Prov_Sums"/>
      <sheetName val="Other_Amounts"/>
      <sheetName val="imput_costi_par_1"/>
      <sheetName val="Exc_Sum_Fly1"/>
      <sheetName val="Exec_Sum1"/>
      <sheetName val="CPA_Ins__Fly1"/>
      <sheetName val="CM_Est_Fly1"/>
      <sheetName val="CostBD_Fly1"/>
      <sheetName val="Cost_Breakdown1"/>
      <sheetName val="Back_Doc_Fly_1"/>
      <sheetName val="Dec_18-_January_191"/>
      <sheetName val="REBAR_-_Dec_181"/>
      <sheetName val="REBAR-_Jan_191"/>
      <sheetName val="VO_Agreed1"/>
      <sheetName val="VO_Not_yet_Agreed1"/>
      <sheetName val="VO_Anticipated1"/>
      <sheetName val="Prov_Sums1"/>
      <sheetName val="Other_Amounts1"/>
      <sheetName val="입찰내역_발주처_양식2"/>
      <sheetName val="DVM_Sizing_Calculator-_10_ips_2"/>
      <sheetName val="Gen_Exp_Breakup2"/>
      <sheetName val="Rate_analysis2"/>
      <sheetName val="Details_and_Earnings_Charts2"/>
      <sheetName val="imput_costi_par_2"/>
      <sheetName val="Exc_Sum_Fly2"/>
      <sheetName val="Exec_Sum2"/>
      <sheetName val="CPA_Ins__Fly2"/>
      <sheetName val="CM_Est_Fly2"/>
      <sheetName val="CostBD_Fly2"/>
      <sheetName val="Cost_Breakdown2"/>
      <sheetName val="Back_Doc_Fly_2"/>
      <sheetName val="Dec_18-_January_192"/>
      <sheetName val="REBAR_-_Dec_182"/>
      <sheetName val="REBAR-_Jan_192"/>
      <sheetName val="VO_Agreed2"/>
      <sheetName val="VO_Not_yet_Agreed2"/>
      <sheetName val="VO_Anticipated2"/>
      <sheetName val="Prov_Sums2"/>
      <sheetName val="Other_Amounts2"/>
      <sheetName val="ATD"/>
      <sheetName val="Apr-05"/>
      <sheetName val="PLAGCoct03"/>
      <sheetName val="TABLE2"/>
      <sheetName val=" GULF"/>
      <sheetName val="입찰내역_발주처_양식3"/>
      <sheetName val="DVM_Sizing_Calculator-_10_ips_3"/>
      <sheetName val="Gen_Exp_Breakup3"/>
      <sheetName val="Rate_analysis3"/>
      <sheetName val="Details_and_Earnings_Charts3"/>
      <sheetName val="imput_costi_par_3"/>
      <sheetName val="Exc_Sum_Fly3"/>
      <sheetName val="Exec_Sum3"/>
      <sheetName val="CPA_Ins__Fly3"/>
      <sheetName val="CM_Est_Fly3"/>
      <sheetName val="CostBD_Fly3"/>
      <sheetName val="Cost_Breakdown3"/>
      <sheetName val="Back_Doc_Fly_3"/>
      <sheetName val="Dec_18-_January_193"/>
      <sheetName val="REBAR_-_Dec_183"/>
      <sheetName val="REBAR-_Jan_193"/>
      <sheetName val="VO_Agreed3"/>
      <sheetName val="VO_Not_yet_Agreed3"/>
      <sheetName val="VO_Anticipated3"/>
      <sheetName val="Prov_Sums3"/>
      <sheetName val="Other_Amounts3"/>
      <sheetName val="New_Rates4"/>
      <sheetName val="Bill_No_8_-_A4"/>
      <sheetName val="입찰내역_발주처_양식4"/>
      <sheetName val="DVM_Sizing_Calculator-_10_ips_4"/>
      <sheetName val="Gen_Exp_Breakup4"/>
      <sheetName val="Rate_analysis4"/>
      <sheetName val="Details_and_Earnings_Charts4"/>
      <sheetName val="imput_costi_par_4"/>
      <sheetName val="Exc_Sum_Fly4"/>
      <sheetName val="Exec_Sum4"/>
      <sheetName val="CPA_Ins__Fly4"/>
      <sheetName val="CM_Est_Fly4"/>
      <sheetName val="CostBD_Fly4"/>
      <sheetName val="Cost_Breakdown4"/>
      <sheetName val="Back_Doc_Fly_4"/>
      <sheetName val="Dec_18-_January_194"/>
      <sheetName val="REBAR_-_Dec_184"/>
      <sheetName val="REBAR-_Jan_194"/>
      <sheetName val="VO_Agreed4"/>
      <sheetName val="VO_Not_yet_Agreed4"/>
      <sheetName val="VO_Anticipated4"/>
      <sheetName val="Prov_Sums4"/>
      <sheetName val="Other_Amounts4"/>
      <sheetName val="full pot"/>
      <sheetName val="to collection"/>
      <sheetName val="shooters Cladding "/>
      <sheetName val="DL-BoQ"/>
      <sheetName val="Chart2"/>
      <sheetName val="breakdown"/>
      <sheetName val="PC"/>
      <sheetName val="Sum PC"/>
      <sheetName val="11"/>
      <sheetName val="Table"/>
      <sheetName val="Costing"/>
      <sheetName val="02"/>
      <sheetName val="03"/>
      <sheetName val="04"/>
      <sheetName val="01"/>
      <sheetName val="2-Cash Flow"/>
      <sheetName val="CONS. PROJECT HITS"/>
      <sheetName val="BASE CASE"/>
      <sheetName val="cables"/>
      <sheetName val="Drop list"/>
      <sheetName val="Div Summary"/>
      <sheetName val="GS"/>
      <sheetName val="billrate"/>
      <sheetName val="ancillary"/>
      <sheetName val="Cost_Any."/>
      <sheetName val="Mat_Cost"/>
      <sheetName val="Hic_150EOffice"/>
      <sheetName val="Arch"/>
      <sheetName val="eval"/>
      <sheetName val="Drop Down List"/>
      <sheetName val="Lstsub"/>
      <sheetName val="Controls"/>
      <sheetName val="Sales &amp; Prod"/>
      <sheetName val="BOQ (2)"/>
      <sheetName val="DRUM"/>
      <sheetName val="TEMP"/>
      <sheetName val="Macro"/>
      <sheetName val="Executive_Summary15"/>
      <sheetName val="Estimate_Summary_(Hotel)15"/>
      <sheetName val="Estimate_Summary_(Parking)15"/>
      <sheetName val="Estimate_Summary_(Timeshares)15"/>
      <sheetName val="Estimate_Summary_(Condominium15"/>
      <sheetName val="Detail_Summary15"/>
      <sheetName val="Detail_Guestrooms15"/>
      <sheetName val="Detail_Public_Spaces15"/>
      <sheetName val="Detail_Service_Areas15"/>
      <sheetName val="Detail_Parking_Deck15"/>
      <sheetName val="Detail_Condo15"/>
      <sheetName val="Detail_Timeshare15"/>
      <sheetName val="CONDO_Summary15"/>
      <sheetName val="CONDO_115"/>
      <sheetName val="CONDO_215"/>
      <sheetName val="CONDO_315"/>
      <sheetName val="CONDO_415"/>
      <sheetName val="CONDO_515"/>
      <sheetName val="CONDO_CIRCULATION15"/>
      <sheetName val="TIMESHARE_Summary15"/>
      <sheetName val="TIMESHARE_UNIT15"/>
      <sheetName val="TIMESHARE_CIRCULATION15"/>
      <sheetName val="JUNIOR_SUITE15"/>
      <sheetName val="PRESIDENTIAL_SUITE15"/>
      <sheetName val="GUESTROOM_CIRC_15"/>
      <sheetName val="PUBLIC_AREAS15"/>
      <sheetName val="FUNCTION_AREAS15"/>
      <sheetName val="PUBLIC_FOOD_&amp;_BEVERAGE_AREAS15"/>
      <sheetName val="HEALTH_CLUB15"/>
      <sheetName val="EXECUTIVE_OFFICES15"/>
      <sheetName val="ADMIN_OFFICES15"/>
      <sheetName val="ACCT'G_OFFICES15"/>
      <sheetName val="RECEPT_-BACK_OFFICES15"/>
      <sheetName val="GUESTROOM_SERV_15"/>
      <sheetName val="BOH_FOOD_&amp;_BEVERAGE15"/>
      <sheetName val="EMPLOYEE_FACILITIES15"/>
      <sheetName val="RECEIVING_&amp;_PURCHASING15"/>
      <sheetName val="SERVICE_AREA_CIRCULATION15"/>
      <sheetName val="Site_Summary15"/>
      <sheetName val="Site_Detail15"/>
      <sheetName val="Room_Count15"/>
      <sheetName val="Room_Floor_SF15"/>
      <sheetName val="Gross_SF15"/>
      <sheetName val="Vertical_Trans_15"/>
      <sheetName val="Hotel_Areas15"/>
      <sheetName val="Day_work15"/>
      <sheetName val="Raw_Data15"/>
      <sheetName val="Ramp_data15"/>
      <sheetName val="Cap_Cost15"/>
      <sheetName val="RLV_Calc15"/>
      <sheetName val="Costs_(dev)15"/>
      <sheetName val="Bluewater_NPV_-_sell_January15"/>
      <sheetName val="Upper_Ground15"/>
      <sheetName val="Lower_Ground15"/>
      <sheetName val="Financial_Summary15"/>
      <sheetName val="D&amp;C_Calcs15"/>
      <sheetName val="CA_Upside_Downside_Old15"/>
      <sheetName val="EASEL_CA_Example15"/>
      <sheetName val="Data_Sheet14"/>
      <sheetName val="Panels_(DWG)9"/>
      <sheetName val="Trade_Summary8"/>
      <sheetName val="Z-_GENERAL_PRICE_SUMMARY8"/>
      <sheetName val="WITHOUT_C&amp;I_PROFIT_(3)8"/>
      <sheetName val="SS_MH8"/>
      <sheetName val="Area_Summary_(E)8"/>
      <sheetName val="Variation_Statement_Summary_8"/>
      <sheetName val="Land_Dev't__Ph-16"/>
      <sheetName val="4-Lane_bridge6"/>
      <sheetName val="Hac_Lots6"/>
      <sheetName val="Res_Lots6"/>
      <sheetName val="Spine_Road6"/>
      <sheetName val="steel_total4"/>
      <sheetName val="exterior_rev2"/>
      <sheetName val="Front_sheet"/>
      <sheetName val="@risk_rents_and_incentives"/>
      <sheetName val="Car_park_lease"/>
      <sheetName val="Net_rent_analysis"/>
      <sheetName val="Global Tool"/>
      <sheetName val="May_Budget1"/>
      <sheetName val="May_Actual1"/>
      <sheetName val="FF&amp;E_Summary1"/>
      <sheetName val="Operators_Equipment_Summary1"/>
      <sheetName val="Systems_Summary1"/>
      <sheetName val="Employees_No_1"/>
      <sheetName val="exterior_rev21"/>
      <sheetName val="HC_(Buildings)1"/>
      <sheetName val="@risk_rents_and_incentives1"/>
      <sheetName val="Car_park_lease1"/>
      <sheetName val="Net_rent_analysis1"/>
      <sheetName val="Front_sheet1"/>
      <sheetName val="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/>
      <sheetData sheetId="1369"/>
      <sheetData sheetId="1370"/>
      <sheetData sheetId="1371" refreshError="1"/>
      <sheetData sheetId="1372" refreshError="1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 refreshError="1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allocated"/>
      <sheetName val="Edelson Summary"/>
      <sheetName val="Summary"/>
      <sheetName val="PRO FORMA"/>
      <sheetName val="Occ &amp; Rate"/>
      <sheetName val="Backup Occ &amp; Rate"/>
      <sheetName val="HOTEL"/>
      <sheetName val="F&amp;B Detail"/>
      <sheetName val="CASH FLOW"/>
      <sheetName val="Equity (Yr)"/>
      <sheetName val="Equity (Mo)"/>
      <sheetName val="BUDGET"/>
      <sheetName val="INPUT"/>
      <sheetName val="total"/>
      <sheetName val="Macros"/>
      <sheetName val="Mp-team 1"/>
      <sheetName val="Assumptions"/>
      <sheetName val="Detbal"/>
    </sheetNames>
    <sheetDataSet>
      <sheetData sheetId="0" refreshError="1"/>
      <sheetData sheetId="1" refreshError="1"/>
      <sheetData sheetId="2">
        <row r="13">
          <cell r="C13" t="str">
            <v>LOEWS 50 WEST</v>
          </cell>
        </row>
      </sheetData>
      <sheetData sheetId="3"/>
      <sheetData sheetId="4" refreshError="1"/>
      <sheetData sheetId="5" refreshError="1"/>
      <sheetData sheetId="6">
        <row r="13">
          <cell r="EM13">
            <v>0</v>
          </cell>
        </row>
      </sheetData>
      <sheetData sheetId="7" refreshError="1"/>
      <sheetData sheetId="8">
        <row r="5">
          <cell r="F5">
            <v>2014</v>
          </cell>
        </row>
      </sheetData>
      <sheetData sheetId="9" refreshError="1"/>
      <sheetData sheetId="10" refreshError="1"/>
      <sheetData sheetId="11" refreshError="1"/>
      <sheetData sheetId="12">
        <row r="6">
          <cell r="DW6" t="str">
            <v>Act/For Oct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"/>
      <sheetName val="Residue preheat exchange"/>
      <sheetName val="(2)"/>
      <sheetName val="Notes"/>
      <sheetName val="macros"/>
      <sheetName val="Sheet9"/>
      <sheetName val="analysis"/>
      <sheetName val="Bill 2"/>
      <sheetName val="Residue_preheat_exchange"/>
      <sheetName val="Residue_preheat_exchange1"/>
      <sheetName val="Details"/>
      <sheetName val="Validation_Data"/>
      <sheetName val="Basic"/>
      <sheetName val="Bechtel Nor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9"/>
      <sheetName val="#REF"/>
      <sheetName val="Master Data Sheet"/>
      <sheetName val="LINK1"/>
      <sheetName val="Westin FOH &amp; BOH Split"/>
      <sheetName val="Assumptions"/>
      <sheetName val="@risk rents and incentives"/>
      <sheetName val="Car park lease"/>
      <sheetName val="Net rent analysis"/>
      <sheetName val="FitOutConfCentre"/>
      <sheetName val="Names"/>
      <sheetName val="Info"/>
      <sheetName val="Material"/>
      <sheetName val="Details"/>
      <sheetName val="analysis"/>
      <sheetName val="Basic"/>
      <sheetName val="Bechtel Norms"/>
      <sheetName val="3.6"/>
      <sheetName val="DATA General"/>
      <sheetName val="DASHBOARD"/>
      <sheetName val="Sheet1"/>
      <sheetName val="Sheet2"/>
      <sheetName val="Sheet3"/>
      <sheetName val="XL4Poppy"/>
      <sheetName val="C3"/>
      <sheetName val="당초"/>
      <sheetName val="核算项目余额表"/>
      <sheetName val="三家其他应付公司"/>
      <sheetName val="Sales branch breakdown"/>
      <sheetName val="新模板"/>
      <sheetName val="企业表一"/>
      <sheetName val="M-5A"/>
      <sheetName val="其他液氨采购"/>
      <sheetName val="4-2.销售分公司应收帐款"/>
      <sheetName val="10-3.向关联方采购固定资产"/>
      <sheetName val="应收账款明细表"/>
      <sheetName val="#REF!"/>
      <sheetName val="Financ. Overview"/>
      <sheetName val="Toolbox"/>
      <sheetName val="chiet tinh"/>
      <sheetName val="Master_Data_Sheet"/>
      <sheetName val="Westin_FOH_&amp;_BOH_Split"/>
      <sheetName val="@risk_rents_and_incentives"/>
      <sheetName val="Car_park_lease"/>
      <sheetName val="Net_rent_analysis"/>
      <sheetName val="allowances"/>
      <sheetName val="superseded"/>
      <sheetName val="BEAMS"/>
      <sheetName val="CURBS&amp;PEDESTALS"/>
      <sheetName val="EDGES"/>
      <sheetName val="Schedule"/>
      <sheetName val="SLABS"/>
      <sheetName val="TAKEOFF"/>
      <sheetName val="Beamsked"/>
      <sheetName val="Columnsked"/>
      <sheetName val="Validation_Data"/>
      <sheetName val="9-1차이내역"/>
      <sheetName val="base"/>
      <sheetName val="SITE WORK"/>
      <sheetName val="Drop Down List"/>
      <sheetName val="Cost"/>
      <sheetName val="VO Summary"/>
      <sheetName val="name"/>
      <sheetName val="clg fin"/>
      <sheetName val="PC, G.Slab"/>
      <sheetName val="Col"/>
      <sheetName val="Flr, Rf Bm"/>
      <sheetName val="B&amp;C-REPORT"/>
      <sheetName val="B&amp;C-TILE QUANTITIES"/>
      <sheetName val="Database"/>
      <sheetName val="take-off"/>
      <sheetName val="cables"/>
      <sheetName val="Electrical Works"/>
      <sheetName val="L (4)"/>
      <sheetName val="tb"/>
      <sheetName val="Tags"/>
      <sheetName val="Systems"/>
      <sheetName val="Locations"/>
      <sheetName val="Buildings"/>
      <sheetName val="AN"/>
      <sheetName val="Data"/>
      <sheetName val="General"/>
      <sheetName val="Bill-1-Main bill"/>
      <sheetName val="Bill-2 "/>
      <sheetName val="ARCH"/>
      <sheetName val="BOQ"/>
      <sheetName val="Lstsub"/>
      <sheetName val="Khalifa Parkf"/>
      <sheetName val="Controls"/>
      <sheetName val="Project Info"/>
      <sheetName val="GRSummary"/>
      <sheetName val="Bill 1"/>
      <sheetName val="Bill 2"/>
      <sheetName val="Bill 3"/>
      <sheetName val="Bill 4"/>
      <sheetName val="Bill 5"/>
      <sheetName val="Bill 6"/>
      <sheetName val="Bill 7"/>
      <sheetName val="STORE-DEL-pipe"/>
      <sheetName val="MECH-1"/>
      <sheetName val="GR.slab-reinft"/>
      <sheetName val="Rebar _Take off"/>
      <sheetName val="banilad"/>
      <sheetName val="Mactan"/>
      <sheetName val="Mandaue"/>
      <sheetName val="List"/>
      <sheetName val="Bill 5 - Carpark"/>
      <sheetName val="Hic_150EOffice"/>
      <sheetName val="CONS. PROJECT HITS"/>
      <sheetName val="Table"/>
      <sheetName val="AoR Finishing"/>
      <sheetName val="S.C. Contra Note-Template"/>
      <sheetName val="all item 475f,e,e1"/>
      <sheetName val="Break up Sheet"/>
      <sheetName val="schedule nos"/>
      <sheetName val="Estimate"/>
      <sheetName val="Basis"/>
      <sheetName val="s"/>
      <sheetName val="Base Data - Permanent Material"/>
      <sheetName val="CERTIFICATE"/>
      <sheetName val="Base Data - AC and C Material"/>
      <sheetName val="Base Data - Temporary Material"/>
      <sheetName val="Break Down"/>
      <sheetName val="Schedules"/>
      <sheetName val="progress"/>
      <sheetName val="Bill 3 - Site Works"/>
      <sheetName val="Payrolls - Contract"/>
      <sheetName val="Refrence Sheet"/>
      <sheetName val="Payrolls"/>
      <sheetName val="Assignment Sheets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rea Analysis"/>
      <sheetName val="Sensitivity"/>
      <sheetName val="finshes"/>
      <sheetName val="PB"/>
      <sheetName val="Detail"/>
      <sheetName val="Land Dev't. Ph-1"/>
      <sheetName val="NR-SWD-01 MM"/>
      <sheetName val="HOTEL"/>
      <sheetName val="Part A"/>
      <sheetName val="SS MH"/>
      <sheetName val="New Rates"/>
      <sheetName val="Recon Template"/>
      <sheetName val="WorkBreakDown"/>
      <sheetName val="Rates"/>
      <sheetName val="Cover"/>
      <sheetName val="brendans areas"/>
      <sheetName val="unmeasured rooms"/>
      <sheetName val="LMB Forecast plan"/>
      <sheetName val="Dropdowns"/>
      <sheetName val="D_Cntnts"/>
      <sheetName val="E_Summary"/>
      <sheetName val="Sales_branch_breakdown"/>
      <sheetName val="4-2_销售分公司应收帐款"/>
      <sheetName val="10-3_向关联方采购固定资产"/>
      <sheetName val="Financ__Overview"/>
      <sheetName val="chiet_tinh"/>
      <sheetName val="Westin_FOH_&amp;_BOH_Split1"/>
      <sheetName val="@risk_rents_and_incentives1"/>
      <sheetName val="Car_park_lease1"/>
      <sheetName val="Net_rent_analysis1"/>
      <sheetName val="Bill_1"/>
      <sheetName val="Bill_2"/>
      <sheetName val="Bill_3"/>
      <sheetName val="Bill_4"/>
      <sheetName val="Bill_5"/>
      <sheetName val="Bill_6"/>
      <sheetName val="Bill_7"/>
      <sheetName val="VO_Summary"/>
      <sheetName val="Master_Data_Sheet1"/>
      <sheetName val="3_6"/>
      <sheetName val="DATA_General"/>
      <sheetName val="New Issue Pipeline"/>
      <sheetName val="New_Issue_Pipeline"/>
      <sheetName val="Master_Data_Sheet2"/>
      <sheetName val="Westin_FOH_&amp;_BOH_Split2"/>
      <sheetName val="@risk_rents_and_incentives2"/>
      <sheetName val="Car_park_lease2"/>
      <sheetName val="Net_rent_analysis2"/>
      <sheetName val="Sales_branch_breakdown1"/>
      <sheetName val="4-2_销售分公司应收帐款1"/>
      <sheetName val="10-3_向关联方采购固定资产1"/>
      <sheetName val="Financ__Overview1"/>
      <sheetName val="chiet_tinh1"/>
      <sheetName val="3_61"/>
      <sheetName val="DATA_General1"/>
      <sheetName val="New_Issue_Pipeline1"/>
      <sheetName val="SITE_WORK1"/>
      <sheetName val="schedule_nos1"/>
      <sheetName val="SITE_WORK"/>
      <sheetName val="schedule_nos"/>
      <sheetName val="Westin_FOH_&amp;_BOH_Split3"/>
      <sheetName val="@risk_rents_and_incentives3"/>
      <sheetName val="Car_park_lease3"/>
      <sheetName val="Net_rent_analysis3"/>
      <sheetName val="3_62"/>
      <sheetName val="DATA_General2"/>
      <sheetName val="Master_Data_Sheet3"/>
      <sheetName val="Sales_branch_breakdown2"/>
      <sheetName val="4-2_销售分公司应收帐款2"/>
      <sheetName val="10-3_向关联方采购固定资产2"/>
      <sheetName val="Financ__Overview2"/>
      <sheetName val="chiet_tinh2"/>
      <sheetName val="New_Issue_Pipeline2"/>
      <sheetName val="SITE_WORK2"/>
      <sheetName val="schedule_nos2"/>
      <sheetName val="B&amp;C-TILE_QUANTITIES"/>
      <sheetName val="Drop_Down_List"/>
      <sheetName val="galfareqp"/>
      <sheetName val="EC(Rev)"/>
      <sheetName val="Trade Package"/>
      <sheetName val="BILL-1"/>
      <sheetName val="BILL-2"/>
      <sheetName val="BILL-3"/>
      <sheetName val="BILL-4"/>
      <sheetName val="Steel"/>
      <sheetName val="간선계산"/>
      <sheetName val="Day work"/>
      <sheetName val="Part-A"/>
      <sheetName val="qty schedule"/>
      <sheetName val="PRL"/>
      <sheetName val="Other ODC's"/>
      <sheetName val="Material Rates"/>
      <sheetName val="Subcontracts"/>
      <sheetName val="Salary &amp; Hr Sum"/>
      <sheetName val="Review Summary"/>
      <sheetName val="ACT_Dol"/>
      <sheetName val="ACT_Jhr"/>
      <sheetName val="FCST_Dol"/>
      <sheetName val="FCST_Jhr"/>
      <sheetName val="TOS-F"/>
      <sheetName val="GRP Pipes"/>
      <sheetName val="sc"/>
      <sheetName val="Rate Analysis"/>
      <sheetName val="입찰내역 발주처 양식"/>
      <sheetName val="Mp-team 1"/>
      <sheetName val="Bill_11"/>
      <sheetName val="Bill_21"/>
      <sheetName val="Bill_31"/>
      <sheetName val="Bill_41"/>
      <sheetName val="Bill_51"/>
      <sheetName val="Bill_61"/>
      <sheetName val="Bill_71"/>
      <sheetName val="VO_Summary1"/>
      <sheetName val="L_(4)"/>
      <sheetName val="VO_Summary2"/>
      <sheetName val="Bill_22"/>
      <sheetName val="Bill_12"/>
      <sheetName val="Bill_32"/>
      <sheetName val="Bill_42"/>
      <sheetName val="Bill_52"/>
      <sheetName val="Bill_62"/>
      <sheetName val="Bill_72"/>
      <sheetName val="B&amp;C-TILE_QUANTITIES1"/>
      <sheetName val="L_(4)1"/>
      <sheetName val="A_O_R_r1Str"/>
      <sheetName val="A_O_R_r1"/>
      <sheetName val="A_O_R_(2)"/>
      <sheetName val="A.O.R r1Str"/>
      <sheetName val="A.O.R r1"/>
      <sheetName val="A.O.R (2)"/>
      <sheetName val="TPR"/>
      <sheetName val="Currency"/>
      <sheetName val="Shops Details"/>
      <sheetName val="Beam"/>
      <sheetName val="Column"/>
      <sheetName val="Door, window"/>
      <sheetName val="Roof slab"/>
      <sheetName val="Tie beam"/>
      <sheetName val="SUMMARY"/>
      <sheetName val="5 Analysis"/>
      <sheetName val="Main Form"/>
      <sheetName val="Indices"/>
      <sheetName val="BoatTMP"/>
      <sheetName val="Blank"/>
      <sheetName val="Validation List"/>
      <sheetName val="Excavation"/>
      <sheetName val="ANL"/>
      <sheetName val="ELE BOQ"/>
      <sheetName val="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C150EOFFneu"/>
      <sheetName val="Sheet9"/>
      <sheetName val="Cables Link"/>
      <sheetName val="Trade Summary"/>
      <sheetName val="1-Excavation"/>
      <sheetName val="2-Substructure"/>
      <sheetName val="3-Concrete"/>
      <sheetName val="4-Masonry"/>
      <sheetName val="5-Thermal &amp; Moisture"/>
    </sheetNames>
    <definedNames>
      <definedName name="Erstellen_Leerform_AKABAM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.tender"/>
      <sheetName val="EMD "/>
      <sheetName val="Scrutiny"/>
      <sheetName val="Rate List"/>
      <sheetName val="A.O.R. (2)"/>
      <sheetName val="A.O.R."/>
      <sheetName val="formwork"/>
      <sheetName val="OH"/>
      <sheetName val="Sheet1"/>
      <sheetName val="SHEET2"/>
      <sheetName val="SHEET3"/>
      <sheetName val="formwork (2)"/>
      <sheetName val="sheet4"/>
      <sheetName val="Materials "/>
      <sheetName val="GB CIVIL"/>
      <sheetName val="GB STRUCTRAL"/>
      <sheetName val="GB SPECILISED"/>
      <sheetName val="BoQ"/>
      <sheetName val="Equipment"/>
      <sheetName val="Labor"/>
      <sheetName val="Materials"/>
      <sheetName val="Set"/>
      <sheetName val="BOQ건축"/>
      <sheetName val="Feed"/>
      <sheetName val="SUMMARY"/>
      <sheetName val="Project Brief"/>
      <sheetName val="UNDERGROUND"/>
      <sheetName val="T08-2102"/>
      <sheetName val="XREF"/>
      <sheetName val="Main"/>
      <sheetName val="Data"/>
      <sheetName val="Al Kharafi Villa Package"/>
      <sheetName val="C5B-SUMMARY"/>
      <sheetName val="C4A-008"/>
      <sheetName val="1. C5B-C02-A025"/>
      <sheetName val="2.C5B-C02-A058"/>
      <sheetName val="3. C5B-C02-A062"/>
      <sheetName val="4. C5B-C02-A065"/>
      <sheetName val="5. C5B-D02-046"/>
      <sheetName val="6. C5B-D02-048"/>
      <sheetName val="7. C5B-C02-069"/>
      <sheetName val="8. C5B-C02-072"/>
      <sheetName val="9. C5B-C02-083"/>
      <sheetName val="10. C5B-C02-102"/>
      <sheetName val="2002년12월"/>
      <sheetName val="analysis"/>
      <sheetName val="inf"/>
      <sheetName val="LLEGADA"/>
      <sheetName val="Payment 11"/>
      <sheetName val="No To Words"/>
      <sheetName val="A6+C-SUMMARY"/>
      <sheetName val="A4A-008"/>
      <sheetName val="A6+C-B.181"/>
      <sheetName val="ATTACH_6A"/>
      <sheetName val="EEV(Prilim)"/>
      <sheetName val="4"/>
      <sheetName val="PRECAST lightconc-II"/>
      <sheetName val="Add2-om-mep"/>
      <sheetName val="SubmitCal"/>
      <sheetName val="Appendix A"/>
      <sheetName val="Bill 3 Boutiquea"/>
      <sheetName val="MATL"/>
      <sheetName val="Phase-1B (2)"/>
      <sheetName val="A.O.R r1Str"/>
      <sheetName val="A.O.R r1"/>
      <sheetName val="A.O.R (2)"/>
      <sheetName val="Rate Analysis"/>
      <sheetName val="MECH-1"/>
      <sheetName val="pur_tender"/>
      <sheetName val="EMD_"/>
      <sheetName val="Rate_List"/>
      <sheetName val="A_O_R__(2)"/>
      <sheetName val="A_O_R_"/>
      <sheetName val="formwork_(2)"/>
      <sheetName val="Materials_"/>
      <sheetName val="GB_CIVIL"/>
      <sheetName val="GB_STRUCTRAL"/>
      <sheetName val="GB_SPECILISED"/>
      <sheetName val="Al_Kharafi_Villa_Package"/>
      <sheetName val="1__C5B-C02-A025"/>
      <sheetName val="2_C5B-C02-A058"/>
      <sheetName val="3__C5B-C02-A062"/>
      <sheetName val="4__C5B-C02-A065"/>
      <sheetName val="5__C5B-D02-046"/>
      <sheetName val="6__C5B-D02-048"/>
      <sheetName val="7__C5B-C02-069"/>
      <sheetName val="8__C5B-C02-072"/>
      <sheetName val="9__C5B-C02-083"/>
      <sheetName val="10__C5B-C02-102"/>
      <sheetName val="pur_tender1"/>
      <sheetName val="EMD_1"/>
      <sheetName val="Rate_List1"/>
      <sheetName val="A_O_R__(2)1"/>
      <sheetName val="A_O_R_1"/>
      <sheetName val="formwork_(2)1"/>
      <sheetName val="Materials_1"/>
      <sheetName val="GB_CIVIL1"/>
      <sheetName val="GB_STRUCTRAL1"/>
      <sheetName val="GB_SPECILISED1"/>
      <sheetName val="Al_Kharafi_Villa_Package1"/>
      <sheetName val="1__C5B-C02-A0251"/>
      <sheetName val="2_C5B-C02-A0581"/>
      <sheetName val="3__C5B-C02-A0621"/>
      <sheetName val="4__C5B-C02-A0651"/>
      <sheetName val="5__C5B-D02-0461"/>
      <sheetName val="6__C5B-D02-0481"/>
      <sheetName val="7__C5B-C02-0691"/>
      <sheetName val="8__C5B-C02-0721"/>
      <sheetName val="9__C5B-C02-0831"/>
      <sheetName val="10__C5B-C02-1021"/>
      <sheetName val="COST"/>
      <sheetName val="FEVA"/>
      <sheetName val="HO Costs"/>
      <sheetName val="Cash2"/>
      <sheetName val="Balance Sheet"/>
      <sheetName val="FitOutConfCentre"/>
      <sheetName val="DATI_CONS"/>
      <sheetName val="Section 2-SCHEDULE OF DAYWORK"/>
      <sheetName val="Soarin"/>
      <sheetName val="grsummary"/>
      <sheetName val="7.0 CASHFLOW"/>
      <sheetName val="9.0 VARIATION"/>
      <sheetName val="Project Data Guide"/>
      <sheetName val="입찰내역 발주처 양식"/>
      <sheetName val="POWER"/>
      <sheetName val="Intro"/>
      <sheetName val="Harewood"/>
      <sheetName val="CERTIFICATE"/>
      <sheetName val="GR Rem Resource_R1"/>
      <sheetName val="Architect"/>
      <sheetName val="Interior"/>
      <sheetName val="Work"/>
      <sheetName val="Mechanical"/>
      <sheetName val="Structural"/>
      <sheetName val="Prelim_Summ"/>
      <sheetName val="Rates"/>
      <sheetName val="rcc( sub)"/>
      <sheetName val="F-4l5"/>
      <sheetName val="Info"/>
      <sheetName val="CLS"/>
      <sheetName val="F4.13"/>
      <sheetName val="PRI-LS"/>
      <sheetName val="Assumptions"/>
      <sheetName val="BHANDUP"/>
      <sheetName val="calcul"/>
      <sheetName val="slab"/>
      <sheetName val="Occ"/>
      <sheetName val="Demand"/>
      <sheetName val="Table of Finishes"/>
      <sheetName val="james's"/>
      <sheetName val="pur_tender2"/>
      <sheetName val="EMD_2"/>
      <sheetName val="Rate_List2"/>
      <sheetName val="A_O_R__(2)2"/>
      <sheetName val="A_O_R_2"/>
      <sheetName val="formwork_(2)2"/>
      <sheetName val="Materials_2"/>
      <sheetName val="GB_CIVIL2"/>
      <sheetName val="GB_STRUCTRAL2"/>
      <sheetName val="GB_SPECILISED2"/>
      <sheetName val="Al_Kharafi_Villa_Package2"/>
      <sheetName val="1__C5B-C02-A0252"/>
      <sheetName val="2_C5B-C02-A0582"/>
      <sheetName val="3__C5B-C02-A0622"/>
      <sheetName val="4__C5B-C02-A0652"/>
      <sheetName val="5__C5B-D02-0462"/>
      <sheetName val="6__C5B-D02-0482"/>
      <sheetName val="7__C5B-C02-0692"/>
      <sheetName val="8__C5B-C02-0722"/>
      <sheetName val="9__C5B-C02-0832"/>
      <sheetName val="10__C5B-C02-1022"/>
      <sheetName val="No_To_Words"/>
      <sheetName val="Project_Brief"/>
      <sheetName val="A6+C-B_181"/>
      <sheetName val="Payment_11"/>
      <sheetName val="PRECAST_lightconc-II"/>
      <sheetName val="Appendix_A"/>
      <sheetName val="Bill_3_Boutiquea"/>
      <sheetName val="Phase-1B_(2)"/>
      <sheetName val="A_O_R_r1Str"/>
      <sheetName val="A_O_R_r1"/>
      <sheetName val="A_O_R_(2)"/>
      <sheetName val="Rate_Analysis"/>
      <sheetName val="HO_Costs"/>
      <sheetName val="Balance_Sheet"/>
      <sheetName val="Section_2-SCHEDULE_OF_DAYWORK"/>
      <sheetName val="GR_Rem_Resource_R1"/>
      <sheetName val="rcc(_sub)"/>
      <sheetName val="AOR"/>
      <sheetName val="F4_13"/>
      <sheetName val="Hic_150EOffice"/>
      <sheetName val="Download DATA"/>
      <sheetName val="WORK TABLE"/>
      <sheetName val="global"/>
      <sheetName val="전체현황"/>
      <sheetName val="Notes"/>
      <sheetName val="Primavera Output Resources"/>
      <sheetName val="GAE8'97"/>
      <sheetName val="co-no.2"/>
      <sheetName val="7_0_CASHFLOW"/>
      <sheetName val="9_0_VARIATION"/>
      <sheetName val="Development Cost Summary"/>
      <sheetName val="Customize Your Invoice"/>
      <sheetName val="Balance_Sheet1"/>
      <sheetName val="Section_2-SCHEDULE_OF_DAYWORK1"/>
      <sheetName val="7_0_CASHFLOW1"/>
      <sheetName val="9_0_VARIATION1"/>
      <sheetName val="overall summary"/>
      <sheetName val="HPL"/>
      <sheetName val="overall_summary"/>
      <sheetName val="Westin FOH &amp; BOH Split"/>
      <sheetName val="Constants"/>
      <sheetName val="COL-SCH"/>
      <sheetName val="Hypothèses"/>
      <sheetName val="Recap Phase 0"/>
      <sheetName val="sheeet7"/>
      <sheetName val="MOS"/>
      <sheetName val="Sch. Areas"/>
      <sheetName val="P-Sum-Cab"/>
      <sheetName val="Item"/>
      <sheetName val="anti-termite"/>
      <sheetName val="FAB별"/>
      <sheetName val="eval"/>
      <sheetName val="Project_Data_Guide"/>
      <sheetName val="입찰내역_발주처_양식"/>
      <sheetName val="PRECAST_lightconc-II1"/>
      <sheetName val="Appendix_A1"/>
      <sheetName val="Project_Brief1"/>
      <sheetName val="Project_Data_Guide1"/>
      <sheetName val="입찰내역_발주처_양식1"/>
      <sheetName val="Balance_Sheet2"/>
      <sheetName val="Section_2-SCHEDULE_OF_DAYWORK2"/>
      <sheetName val="7_0_CASHFLOW2"/>
      <sheetName val="9_0_VARIATION2"/>
      <sheetName val="PRECAST_lightconc-II2"/>
      <sheetName val="Appendix_A2"/>
      <sheetName val="Project_Brief2"/>
      <sheetName val="Project_Data_Guide2"/>
      <sheetName val="입찰내역_발주처_양식2"/>
      <sheetName val="pur_tender3"/>
      <sheetName val="EMD_3"/>
      <sheetName val="Rate_List3"/>
      <sheetName val="A_O_R__(2)3"/>
      <sheetName val="A_O_R_3"/>
      <sheetName val="formwork_(2)3"/>
      <sheetName val="Materials_3"/>
      <sheetName val="GB_CIVIL3"/>
      <sheetName val="GB_STRUCTRAL3"/>
      <sheetName val="GB_SPECILISED3"/>
      <sheetName val="Al_Kharafi_Villa_Package3"/>
      <sheetName val="1__C5B-C02-A0253"/>
      <sheetName val="2_C5B-C02-A0583"/>
      <sheetName val="3__C5B-C02-A0623"/>
      <sheetName val="4__C5B-C02-A0653"/>
      <sheetName val="5__C5B-D02-0463"/>
      <sheetName val="6__C5B-D02-0483"/>
      <sheetName val="7__C5B-C02-0693"/>
      <sheetName val="8__C5B-C02-0723"/>
      <sheetName val="9__C5B-C02-0833"/>
      <sheetName val="10__C5B-C02-1023"/>
      <sheetName val="Balance_Sheet3"/>
      <sheetName val="Section_2-SCHEDULE_OF_DAYWORK3"/>
      <sheetName val="7_0_CASHFLOW3"/>
      <sheetName val="9_0_VARIATION3"/>
      <sheetName val="PRECAST_lightconc-II3"/>
      <sheetName val="Appendix_A3"/>
      <sheetName val="Project_Brief3"/>
      <sheetName val="Project_Data_Guide3"/>
      <sheetName val="입찰내역_발주처_양식3"/>
      <sheetName val="pur_tender4"/>
      <sheetName val="EMD_4"/>
      <sheetName val="Rate_List4"/>
      <sheetName val="A_O_R__(2)4"/>
      <sheetName val="A_O_R_4"/>
      <sheetName val="formwork_(2)4"/>
      <sheetName val="Materials_4"/>
      <sheetName val="GB_CIVIL4"/>
      <sheetName val="GB_STRUCTRAL4"/>
      <sheetName val="GB_SPECILISED4"/>
      <sheetName val="Al_Kharafi_Villa_Package4"/>
      <sheetName val="1__C5B-C02-A0254"/>
      <sheetName val="2_C5B-C02-A0584"/>
      <sheetName val="3__C5B-C02-A0624"/>
      <sheetName val="4__C5B-C02-A0654"/>
      <sheetName val="5__C5B-D02-0464"/>
      <sheetName val="6__C5B-D02-0484"/>
      <sheetName val="7__C5B-C02-0694"/>
      <sheetName val="8__C5B-C02-0724"/>
      <sheetName val="9__C5B-C02-0834"/>
      <sheetName val="10__C5B-C02-1024"/>
      <sheetName val="Balance_Sheet4"/>
      <sheetName val="Section_2-SCHEDULE_OF_DAYWORK4"/>
      <sheetName val="7_0_CASHFLOW4"/>
      <sheetName val="9_0_VARIATION4"/>
      <sheetName val="PRECAST_lightconc-II4"/>
      <sheetName val="Appendix_A4"/>
      <sheetName val="Project_Brief4"/>
      <sheetName val="Project_Data_Guide4"/>
      <sheetName val="입찰내역_발주처_양식4"/>
      <sheetName val="Sheet10T016"/>
      <sheetName val="V6"/>
      <sheetName val="V1"/>
      <sheetName val="V3"/>
      <sheetName val="V4"/>
      <sheetName val="SCHEDULE"/>
      <sheetName val="Database"/>
      <sheetName val="schedule nos"/>
      <sheetName val="Curves"/>
      <sheetName val="Build-up"/>
      <sheetName val="1 Summary"/>
      <sheetName val="Civil Works"/>
      <sheetName val="Schedules"/>
      <sheetName val="Master data"/>
      <sheetName val="Drawing Log"/>
      <sheetName val="concrete"/>
      <sheetName val="EDGES"/>
      <sheetName val="JOINTS"/>
      <sheetName val="SUPERSTRUCTURE"/>
      <sheetName val="Option"/>
      <sheetName val="EA Sum"/>
      <sheetName val="Construction"/>
      <sheetName val="definition"/>
      <sheetName val="LOCAL RATES"/>
      <sheetName val="CHMBR-DAV DIM"/>
      <sheetName val="CHMBR-MBV DIM"/>
      <sheetName val="Circular Manholes Computation"/>
      <sheetName val="GULLY TRAP - STORMWATER"/>
      <sheetName val="TRENCH_ELEC"/>
      <sheetName val="TRENC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 refreshError="1"/>
      <sheetData sheetId="202" refreshError="1"/>
      <sheetData sheetId="203"/>
      <sheetData sheetId="204"/>
      <sheetData sheetId="205"/>
      <sheetData sheetId="206"/>
      <sheetData sheetId="207" refreshError="1"/>
      <sheetData sheetId="208" refreshError="1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Criteria"/>
      <sheetName val="Rna Crescent"/>
      <sheetName val="Sensitivity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"/>
      <sheetName val="P-1"/>
      <sheetName val="Option"/>
      <sheetName val="Hic_150EOffice"/>
      <sheetName val="Exchanger quotation"/>
      <sheetName val="yhc  (3)"/>
      <sheetName val="Singarpone"/>
      <sheetName val="TOTAL COST (3)"/>
      <sheetName val="Construction office"/>
      <sheetName val="Construction Quotion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phoenix0706"/>
      <sheetName val="Criteria"/>
      <sheetName val="summary of boq"/>
      <sheetName val="landscaping by cp"/>
      <sheetName val="gypsum works"/>
      <sheetName val="s.pool"/>
      <sheetName val="marble - interior"/>
      <sheetName val="HVAC BoQ"/>
      <sheetName val="Occ"/>
      <sheetName val="Su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C150EOFFneu"/>
      <sheetName val="Hic_150EOffice"/>
      <sheetName val="summary of boq"/>
      <sheetName val="landscaping by cp"/>
      <sheetName val="gypsum works"/>
      <sheetName val="s.pool"/>
      <sheetName val="marble - interior"/>
    </sheetNames>
    <definedNames>
      <definedName name="Erstellen_Leerform_AKABAM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  <sheetName val="Vehicles"/>
      <sheetName val="A.O.R."/>
      <sheetName val="Equipment"/>
      <sheetName val="Labor"/>
      <sheetName val="Materials"/>
      <sheetName val="Data"/>
      <sheetName val="SUMMARY"/>
      <sheetName val="BOQ건축"/>
      <sheetName val="sheeet7"/>
      <sheetName val="Project Brief"/>
      <sheetName val="except wiring"/>
      <sheetName val="Finishes Rate"/>
      <sheetName val="Structure"/>
      <sheetName val="Finishes cost"/>
      <sheetName val="analysis"/>
      <sheetName val="Prelim_Summ"/>
      <sheetName val="Material"/>
      <sheetName val="2002년12월"/>
      <sheetName val="MH Compensate-Nov"/>
      <sheetName val="Al Kharafi Villa Package"/>
      <sheetName val="A6A-SUMMARY"/>
      <sheetName val="C01.161"/>
      <sheetName val="B64"/>
      <sheetName val="Info"/>
      <sheetName val="dg-VTu"/>
      <sheetName val="Tke"/>
      <sheetName val="PRECAST lightconc-II"/>
      <sheetName val="PriceList"/>
      <sheetName val="#REF"/>
      <sheetName val="Revised &amp; Original Scope"/>
      <sheetName val="Planned"/>
      <sheetName val="P-Sum-Cab"/>
      <sheetName val="Worksheet in   Final set format"/>
      <sheetName val="ESTIMATE"/>
      <sheetName val="Micro"/>
      <sheetName val="Macro"/>
      <sheetName val="Scaff-Rose"/>
      <sheetName val="Conc"/>
      <sheetName val="Rate Analysis"/>
      <sheetName val="AoR Finishing"/>
      <sheetName val="Add2-om-mep"/>
      <sheetName val="Rates"/>
      <sheetName val="Trees"/>
      <sheetName val="Ground covers"/>
      <sheetName val="Shrubs"/>
      <sheetName val="Irrigation"/>
      <sheetName val="Furniture"/>
      <sheetName val="Lighting"/>
      <sheetName val="Back up"/>
      <sheetName val="Consolidated"/>
      <sheetName val="Fixed asset register"/>
      <sheetName val="MONTH"/>
      <sheetName val="rc01"/>
      <sheetName val="MOS"/>
      <sheetName val="Section 2-SCHEDULE OF DAYWORK"/>
      <sheetName val="Labor abs-NMR"/>
      <sheetName val="CONSTRUCTION COMPONENT"/>
      <sheetName val="Model"/>
      <sheetName val="공사비 내역 (가)"/>
      <sheetName val="FitOutConfCentre"/>
      <sheetName val="beam-reinft"/>
      <sheetName val="RA-markate"/>
      <sheetName val="Details"/>
      <sheetName val="SLABREINF-SCH"/>
      <sheetName val="GULF"/>
      <sheetName val="ECARates"/>
      <sheetName val="Site Dev BOQ"/>
      <sheetName val="MATL"/>
      <sheetName val="Build-up"/>
      <sheetName val="Cash2"/>
      <sheetName val="GAE8'97"/>
      <sheetName val="EXRATES"/>
      <sheetName val="Sch. Areas"/>
      <sheetName val="ancillary"/>
      <sheetName val="e"/>
      <sheetName val="PAYWORK"/>
      <sheetName val="간접비(1)"/>
      <sheetName val="Hic_150EOffice"/>
      <sheetName val="pvc vent"/>
      <sheetName val="InterCoBala"/>
      <sheetName val="Master Data Sheet"/>
      <sheetName val="Prelims"/>
      <sheetName val="Unit_wise_consol_"/>
      <sheetName val="Rounded_off"/>
      <sheetName val="NOTES_-1"/>
      <sheetName val="_Tax_provision"/>
      <sheetName val="Inter_unit_for_consolidation"/>
      <sheetName val="A_O_R_"/>
      <sheetName val="except_wiring"/>
      <sheetName val="Finishes_Rate"/>
      <sheetName val="Finishes_cost"/>
      <sheetName val="Fixed_asset_register"/>
      <sheetName val="MH_Compensate-Nov"/>
      <sheetName val="Section_2-SCHEDULE_OF_DAYWORK"/>
      <sheetName val="공사비_내역_(가)"/>
      <sheetName val="Worksheet_in___Final_set_format"/>
      <sheetName val="Project_Brief"/>
      <sheetName val="Unit_wise_consol_1"/>
      <sheetName val="Rounded_off1"/>
      <sheetName val="NOTES_-11"/>
      <sheetName val="_Tax_provision1"/>
      <sheetName val="Inter_unit_for_consolidation1"/>
      <sheetName val="A_O_R_1"/>
      <sheetName val="except_wiring1"/>
      <sheetName val="Finishes_Rate1"/>
      <sheetName val="Finishes_cost1"/>
      <sheetName val="Fixed_asset_register1"/>
      <sheetName val="MH_Compensate-Nov1"/>
      <sheetName val="Section_2-SCHEDULE_OF_DAYWORK1"/>
      <sheetName val="공사비_내역_(가)1"/>
      <sheetName val="Worksheet_in___Final_set_forma1"/>
      <sheetName val="Project_Brief1"/>
      <sheetName val="Unit_wise_consol_2"/>
      <sheetName val="Rounded_off2"/>
      <sheetName val="NOTES_-12"/>
      <sheetName val="_Tax_provision2"/>
      <sheetName val="Inter_unit_for_consolidation2"/>
      <sheetName val="A_O_R_2"/>
      <sheetName val="except_wiring2"/>
      <sheetName val="Finishes_Rate2"/>
      <sheetName val="Finishes_cost2"/>
      <sheetName val="Fixed_asset_register2"/>
      <sheetName val="MH_Compensate-Nov2"/>
      <sheetName val="Section_2-SCHEDULE_OF_DAYWORK2"/>
      <sheetName val="공사비_내역_(가)2"/>
      <sheetName val="Worksheet_in___Final_set_forma2"/>
      <sheetName val="Project_Brief2"/>
      <sheetName val="Unit_wise_consol_3"/>
      <sheetName val="Rounded_off3"/>
      <sheetName val="NOTES_-13"/>
      <sheetName val="_Tax_provision3"/>
      <sheetName val="Inter_unit_for_consolidation3"/>
      <sheetName val="A_O_R_3"/>
      <sheetName val="except_wiring3"/>
      <sheetName val="Finishes_Rate3"/>
      <sheetName val="Finishes_cost3"/>
      <sheetName val="Fixed_asset_register3"/>
      <sheetName val="MH_Compensate-Nov3"/>
      <sheetName val="Section_2-SCHEDULE_OF_DAYWORK3"/>
      <sheetName val="공사비_내역_(가)3"/>
      <sheetName val="Worksheet_in___Final_set_forma3"/>
      <sheetName val="Project_Brief3"/>
      <sheetName val="Unit_wise_consol_4"/>
      <sheetName val="Rounded_off4"/>
      <sheetName val="NOTES_-14"/>
      <sheetName val="_Tax_provision4"/>
      <sheetName val="Inter_unit_for_consolidation4"/>
      <sheetName val="A_O_R_4"/>
      <sheetName val="except_wiring4"/>
      <sheetName val="Finishes_Rate4"/>
      <sheetName val="Finishes_cost4"/>
      <sheetName val="Fixed_asset_register4"/>
      <sheetName val="MH_Compensate-Nov4"/>
      <sheetName val="Section_2-SCHEDULE_OF_DAYWORK4"/>
      <sheetName val="공사비_내역_(가)4"/>
      <sheetName val="Worksheet_in___Final_set_forma4"/>
      <sheetName val="Project_Brief4"/>
      <sheetName val="HYDROTEST DIAGRAM"/>
      <sheetName val="Roads"/>
      <sheetName val="Break up Sheet"/>
      <sheetName val="1095"/>
      <sheetName val="BOQ"/>
      <sheetName val="Val breakdown"/>
      <sheetName val="Abs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Weight"/>
      <sheetName val="S-Curve [Base]"/>
      <sheetName val="ConcHistogram [Base]"/>
      <sheetName val="LabHistogram [Base] "/>
      <sheetName val="Weighting 21Mar98"/>
      <sheetName val="Weighting16May98"/>
      <sheetName val="S-Curve [16 May98]"/>
      <sheetName val="ConcHistogram [16 May 98]"/>
      <sheetName val="LabHistogram [16 May 98]"/>
      <sheetName val="#REF"/>
      <sheetName val="FitOutConfCentre"/>
      <sheetName val="S-Curve_[Base]"/>
      <sheetName val="ConcHistogram_[Base]"/>
      <sheetName val="LabHistogram_[Base]_"/>
      <sheetName val="Weighting_21Mar98"/>
      <sheetName val="S-Curve_[16_May98]"/>
      <sheetName val="ConcHistogram_[16_May_98]"/>
      <sheetName val="LabHistogram_[16_May_98]"/>
      <sheetName val="PriceSummary"/>
      <sheetName val="Master Control-Finishes"/>
      <sheetName val="SFD_Area Matrix"/>
      <sheetName val="GE Controls"/>
      <sheetName val="GA Controls"/>
      <sheetName val="BOH-Controls"/>
      <sheetName val="Master Controls- Building"/>
      <sheetName val="MM Contols"/>
      <sheetName val="SPT vs PHI"/>
      <sheetName val="Day work"/>
      <sheetName val="Detbal"/>
      <sheetName val="General"/>
      <sheetName val="HQ-TO"/>
      <sheetName val="1-G1"/>
      <sheetName val="AoR Finishing"/>
      <sheetName val="ECARates"/>
      <sheetName val="S-Curve_[Base]1"/>
      <sheetName val="ConcHistogram_[Base]1"/>
      <sheetName val="LabHistogram_[Base]_1"/>
      <sheetName val="Weighting_21Mar981"/>
      <sheetName val="S-Curve_[16_May98]1"/>
      <sheetName val="ConcHistogram_[16_May_98]1"/>
      <sheetName val="LabHistogram_[16_May_98]1"/>
      <sheetName val="Do not delete - Lists"/>
      <sheetName val="S-Curve_[Base]2"/>
      <sheetName val="ConcHistogram_[Base]2"/>
      <sheetName val="LabHistogram_[Base]_2"/>
      <sheetName val="Weighting_21Mar982"/>
      <sheetName val="S-Curve_[16_May98]2"/>
      <sheetName val="ConcHistogram_[16_May_98]2"/>
      <sheetName val="LabHistogram_[16_May_98]2"/>
      <sheetName val="Do_not_delete_-_Lists"/>
      <sheetName val="Day_work"/>
      <sheetName val="Master_Control-Finishes"/>
      <sheetName val="SFD_Area_Matrix"/>
      <sheetName val="GE_Controls"/>
      <sheetName val="GA_Controls"/>
      <sheetName val="Master_Controls-_Building"/>
      <sheetName val="MM_Contols"/>
      <sheetName val="SPT_vs_PHI"/>
      <sheetName val="ACCRS"/>
      <sheetName val="ITEMS"/>
      <sheetName val="Prelims"/>
      <sheetName val="Schedule D - Early Warnings"/>
      <sheetName val="Schedule C - Variations"/>
      <sheetName val="Harewood"/>
      <sheetName val="Basis"/>
      <sheetName val="deriv"/>
      <sheetName val="BOQ건축"/>
      <sheetName val="1234"/>
      <sheetName val="Code Sheet"/>
      <sheetName val="VarianceAnalysis"/>
      <sheetName val="AC SUM"/>
      <sheetName val="PL SUM"/>
      <sheetName val="Common"/>
      <sheetName val="Summary"/>
      <sheetName val="Lookups"/>
      <sheetName val="Items_DVM"/>
      <sheetName val="Details"/>
      <sheetName val="Cover"/>
      <sheetName val="Admin"/>
      <sheetName val="HVAC BoQ"/>
      <sheetName val="E. H. Treatment for pile cap"/>
      <sheetName val="BoQ-MUR"/>
      <sheetName val="SPEC SHEET"/>
      <sheetName val="eq_data"/>
      <sheetName val="S-Curve_[Base]3"/>
      <sheetName val="ConcHistogram_[Base]3"/>
      <sheetName val="LabHistogram_[Base]_3"/>
      <sheetName val="Weighting_21Mar983"/>
      <sheetName val="S-Curve_[16_May98]3"/>
      <sheetName val="ConcHistogram_[16_May_98]3"/>
      <sheetName val="LabHistogram_[16_May_98]3"/>
      <sheetName val="Master_Control-Finishes1"/>
      <sheetName val="SFD_Area_Matrix1"/>
      <sheetName val="GE_Controls1"/>
      <sheetName val="GA_Controls1"/>
      <sheetName val="Master_Controls-_Building1"/>
      <sheetName val="MM_Contols1"/>
      <sheetName val="Do_not_delete_-_Lists1"/>
      <sheetName val="Day_work1"/>
      <sheetName val="SPT_vs_PHI1"/>
      <sheetName val="Front Sheet"/>
      <sheetName val="Raw Data"/>
      <sheetName val="BOQ"/>
      <sheetName val="Kalk_90_H2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Lift"/>
      <sheetName val=" Structural"/>
      <sheetName val="Travel.Cranes"/>
      <sheetName val="Architectural"/>
      <sheetName val="Recap Lift"/>
      <sheetName val="Recap Struct"/>
      <sheetName val="Sum"/>
    </sheetNames>
    <sheetDataSet>
      <sheetData sheetId="0">
        <row r="3">
          <cell r="A3" t="str">
            <v>Activity ID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NMR"/>
      <sheetName val="Labor abs-PW"/>
      <sheetName val="Labor abs-NMR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- Plastering"/>
      <sheetName val="Labor bill Water proofing"/>
      <sheetName val="Labor bill Hard Finish"/>
      <sheetName val="Labor bill MS items"/>
      <sheetName val="conc-foot-gradeslab"/>
      <sheetName val="PCC"/>
      <sheetName val="Break up Sheet"/>
      <sheetName val="allowances"/>
      <sheetName val="tender allowances"/>
      <sheetName val="Micro"/>
      <sheetName val="Macro"/>
      <sheetName val="Scaff-Rose"/>
      <sheetName val="BOQ Distribution"/>
      <sheetName val="TBAL9697 -group wise  sdpl"/>
      <sheetName val="Notes"/>
      <sheetName val="Rate analysis"/>
      <sheetName val="_x0000_._x0008_p-NMR"/>
      <sheetName val=""/>
      <sheetName val="?._x0008_p-NMR"/>
      <sheetName val="Labor bills 19.08.06"/>
      <sheetName val="_._x0008_p-NMR"/>
      <sheetName val="site fab&amp;ernstr"/>
      <sheetName val="FORM7"/>
      <sheetName val="new tech flt bldg"/>
      <sheetName val="AOR"/>
      <sheetName val="MPR_PA_1"/>
      <sheetName val="CFForecast detail"/>
      <sheetName val="Dropdowns"/>
      <sheetName val="Actuals"/>
      <sheetName val="Approved MTD Proj #'s"/>
      <sheetName val="GuestProfile"/>
      <sheetName val="DATA"/>
      <sheetName val="PROJECT BRIEF(EX.NEW)"/>
      <sheetName val="LAB"/>
      <sheetName val="10.Linkway"/>
      <sheetName val="11.Bus Shelter-Bay"/>
      <sheetName val="Finishes"/>
      <sheetName val="K"/>
      <sheetName val="analysis"/>
      <sheetName val="Conc"/>
      <sheetName val="XREF"/>
      <sheetName val="Other assumptions"/>
      <sheetName val="Builtup Area"/>
      <sheetName val="Boq - Flats"/>
      <sheetName val="Labor_abs-PW"/>
      <sheetName val="Labor_abs-NMR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-_Plastering"/>
      <sheetName val="Labor_bill_Water_proofing"/>
      <sheetName val="Labor_bill_Hard_Finish"/>
      <sheetName val="Labor_bill_MS_items"/>
      <sheetName val="Break_up_Sheet"/>
      <sheetName val="TBAL9697_-group_wise__sdpl"/>
      <sheetName val="Rate_analysis"/>
      <sheetName val="_p-NMR"/>
      <sheetName val="?_p-NMR"/>
      <sheetName val="Labor_bills_19_08_06"/>
      <sheetName val="__p-NMR"/>
      <sheetName val="Other_assumptions"/>
      <sheetName val="Builtup_Area"/>
      <sheetName val="Database"/>
      <sheetName val="schedule nos"/>
      <sheetName val="Info"/>
      <sheetName val="A.O.R."/>
      <sheetName val="BOQ_Distribution"/>
      <sheetName val="site_fab&amp;ernstr"/>
      <sheetName val="new_tech_flt_bldg"/>
      <sheetName val="Approved_MTD_Proj_#'s"/>
      <sheetName val="ancillary"/>
      <sheetName val="Notes for BOQ"/>
      <sheetName val="BASIS -DEC 08"/>
      <sheetName val="Cover"/>
      <sheetName val="Sheet3 (2)"/>
      <sheetName val="SUPPLY -Sanitary Fixtures"/>
      <sheetName val="External"/>
      <sheetName val="ITEMS FOR CIVIL TENDER"/>
      <sheetName val="Services"/>
      <sheetName val="3cd Annexure"/>
      <sheetName val="Kristal Court"/>
      <sheetName val="August TB"/>
      <sheetName val="Costing"/>
      <sheetName val="Basement Budget"/>
      <sheetName val="Assumptions"/>
      <sheetName val="Jams &amp; Cills"/>
      <sheetName val="Sheet1"/>
      <sheetName val="BOQ"/>
      <sheetName val="Enquire"/>
      <sheetName val="EAS"/>
      <sheetName val="_x005f_x0000_._x005f_x0008_p-NMR"/>
      <sheetName val="_._x005f_x0008_p-NMR"/>
      <sheetName val="Labor_abs-PW1"/>
      <sheetName val="Labor_abs-NMR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-_Plastering1"/>
      <sheetName val="Labor_bill_Water_proofing1"/>
      <sheetName val="Labor_bill_Hard_Finish1"/>
      <sheetName val="Labor_bill_MS_items1"/>
      <sheetName val="Break_up_Sheet1"/>
      <sheetName val="BOQ_Distribution1"/>
      <sheetName val="TBAL9697_-group_wise__sdpl1"/>
      <sheetName val="Rate_analysis1"/>
      <sheetName val="Labor_bills_19_08_061"/>
      <sheetName val="site_fab&amp;ernstr1"/>
      <sheetName val="new_tech_flt_bldg1"/>
      <sheetName val="Approved_MTD_Proj_#'s1"/>
      <sheetName val="CFForecast_detail"/>
      <sheetName val="Sheet3_(2)"/>
      <sheetName val="SUPPLY_-Sanitary_Fixtures"/>
      <sheetName val="ITEMS_FOR_CIVIL_TENDER"/>
      <sheetName val="3cd_Annexure"/>
      <sheetName val="Kristal_Court"/>
      <sheetName val="August_TB"/>
      <sheetName val="3"/>
      <sheetName val="MONTH"/>
      <sheetName val="Trial Bal "/>
      <sheetName val="Balance Sheet"/>
      <sheetName val="eval"/>
      <sheetName val="1. Acquisition"/>
      <sheetName val="Ref_Sheet"/>
      <sheetName val="MH(on site)"/>
      <sheetName val="ord-lost_98&amp;99"/>
      <sheetName val="Deviation"/>
      <sheetName val="Basic Rates"/>
      <sheetName val="BUSDUCT SUMMARY-SUBSTATION"/>
      <sheetName val="P-Sum-Cab"/>
      <sheetName val="TOTAL"/>
      <sheetName val="CANDY BOQ"/>
      <sheetName val="Item정리"/>
      <sheetName val="Cash Flow Working"/>
      <sheetName val="Occ"/>
      <sheetName val="_x005f_x0000_._x005f_x0008_p-NM"/>
      <sheetName val="BLOCK-A (MEA.SHEET)"/>
      <sheetName val="Set"/>
      <sheetName val="#REF"/>
      <sheetName val="Definitions"/>
      <sheetName val="Project Budget Worksheet"/>
      <sheetName val="Basic-Material "/>
      <sheetName val="TULIPS PHASE-2 BOQ FINAL"/>
      <sheetName val="ANN-I-DETAILS"/>
      <sheetName val="Intro"/>
      <sheetName val="Input"/>
      <sheetName val="Summary"/>
      <sheetName val="Controls"/>
      <sheetName val="CCTV KAMERE (2)"/>
      <sheetName val=" "/>
      <sheetName val="CABLE DATA"/>
      <sheetName val="Labor_abs-PW2"/>
      <sheetName val="Labor_abs-NMR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-_Plastering2"/>
      <sheetName val="Labor_bill_Water_proofing2"/>
      <sheetName val="Labor_bill_Hard_Finish2"/>
      <sheetName val="Labor_bill_MS_items2"/>
      <sheetName val="Break_up_Sheet2"/>
      <sheetName val="TBAL9697_-group_wise__sdpl2"/>
      <sheetName val="Rate_analysis2"/>
      <sheetName val="DSB"/>
      <sheetName val="FitOutConfCentre"/>
      <sheetName val="001"/>
      <sheetName val="Prelims"/>
      <sheetName val="tender_allowances"/>
      <sheetName val="Steel "/>
      <sheetName val="ESTIMATE"/>
      <sheetName val="OFF-TOP"/>
      <sheetName val="beam-reinft"/>
      <sheetName val="Details"/>
      <sheetName val="Testing"/>
      <sheetName val="Hardfinishes-Contemporary"/>
      <sheetName val="sheeet7"/>
      <sheetName val="General"/>
      <sheetName val="S1 "/>
      <sheetName val="S7B "/>
      <sheetName val="S7A"/>
      <sheetName val="S6 "/>
      <sheetName val="S3 "/>
      <sheetName val="S2 "/>
      <sheetName val="RENT MASTER FILE"/>
      <sheetName val="총괄표 (2)"/>
      <sheetName val="Title"/>
      <sheetName val="Labour productivity"/>
      <sheetName val="Rates"/>
      <sheetName val="Headings"/>
      <sheetName val="Planned"/>
      <sheetName val="Quote to send"/>
      <sheetName val="Working back up"/>
      <sheetName val="Manpower cost"/>
      <sheetName val="Machinery cost"/>
      <sheetName val="PROJECT_BRIEF(EX_NEW)"/>
      <sheetName val="Other_assumptions1"/>
      <sheetName val="Builtup_Area1"/>
      <sheetName val="Boq_-_Flats"/>
      <sheetName val="S1_"/>
      <sheetName val="S7B_"/>
      <sheetName val="S6_"/>
      <sheetName val="S3_"/>
      <sheetName val="S2_"/>
      <sheetName val="schedule_nos"/>
      <sheetName val="RENT_MASTER_FILE"/>
      <sheetName val="Notes_for_BOQ"/>
      <sheetName val="총괄표_(2)"/>
      <sheetName val="Labour_productivity"/>
      <sheetName val="_x005f_x0000___x005f_x0008_p-NMR"/>
      <sheetName val="___x005f_x0008_p-NMR"/>
      <sheetName val="10_Linkway"/>
      <sheetName val="11_Bus_Shelter-Bay"/>
      <sheetName val="BASIS_-DEC_08"/>
      <sheetName val="A_O_R_"/>
      <sheetName val="Quote_to_send"/>
      <sheetName val="Working_back_up"/>
      <sheetName val="Manpower_cost"/>
      <sheetName val="Machinery_cost"/>
      <sheetName val="공사비 내역 (가)"/>
      <sheetName val="Design"/>
      <sheetName val="Named ranges"/>
      <sheetName val="MATERIALS_masterlist"/>
      <sheetName val="except wiring"/>
      <sheetName val="Overall Summary "/>
      <sheetName val="Vehicles"/>
      <sheetName val="CL MEP -VOL 3"/>
      <sheetName val="4. Capex"/>
      <sheetName val="5. Opex"/>
      <sheetName val="Narrative"/>
      <sheetName val="S1 new-Overall-with C8A"/>
      <sheetName val="Wood Works-R1 "/>
      <sheetName val="Aluminum"/>
      <sheetName val="Summary -New with C8A)"/>
      <sheetName val="Boq_C7+A-MEP "/>
      <sheetName val="Interim --&gt; Top"/>
      <sheetName val="Master Equipment List"/>
      <sheetName val="Lagerhalle"/>
      <sheetName val="FNI_Spec"/>
      <sheetName val="定义"/>
      <sheetName val="Structure Bills Qty"/>
      <sheetName val="?._x005f_x0008_p-NMR"/>
      <sheetName val="_x005f_x005f_x005f_x0000_._x005f_x005f_x005f_x0008_p-NM"/>
      <sheetName val="_._x005f_x005f_x005f_x0008_p-NMR"/>
      <sheetName val="_x005f_x005f_x005f_x005f_x005f_x005f_x005f_x0000_._x005"/>
      <sheetName val="_._x005f_x005f_x005f_x005f_x005f_x005f_x005f_x0008_p-NM"/>
      <sheetName val="?._x005f_x005f_x005f_x0008_p-NMR"/>
      <sheetName val="_x005f_x005f_x005f_x0000_._x005"/>
      <sheetName val="_._x005f_x005f_x005f_x0008_p-NM"/>
      <sheetName val="Main Sum (Model B)"/>
      <sheetName val="Main Sum"/>
      <sheetName val="Sheet2"/>
      <sheetName val="③赤紙(日文)"/>
      <sheetName val="BOQ_Distribution2"/>
      <sheetName val="Labor_bills_19_08_062"/>
      <sheetName val="site_fab&amp;ernstr2"/>
      <sheetName val="new_tech_flt_bldg2"/>
      <sheetName val="Approved_MTD_Proj_#'s2"/>
      <sheetName val="CFForecast_detail1"/>
      <sheetName val="Sheet3_(2)1"/>
      <sheetName val="SUPPLY_-Sanitary_Fixtures1"/>
      <sheetName val="ITEMS_FOR_CIVIL_TENDER1"/>
      <sheetName val="3cd_Annexure1"/>
      <sheetName val="Kristal_Court1"/>
      <sheetName val="August_TB1"/>
      <sheetName val="Basement_Budget"/>
      <sheetName val="Jams_&amp;_Cills"/>
      <sheetName val="Trial_Bal_"/>
      <sheetName val="Balance_Sheet"/>
      <sheetName val="1__Acquisition"/>
      <sheetName val="Labor_abs-PW5"/>
      <sheetName val="Labor_abs-NMR5"/>
      <sheetName val="Labor_bill_-_Mob5"/>
      <sheetName val="Labor_bill_-_EW5"/>
      <sheetName val="Labor_bill_-_Concrete5"/>
      <sheetName val="Labor_bill_-_Shuttering5"/>
      <sheetName val="Labor_bills_-_reinf5"/>
      <sheetName val="Labor_bills_-_Block_masonry5"/>
      <sheetName val="Labor_bill_-_Plastering5"/>
      <sheetName val="Labor_bill_Water_proofing5"/>
      <sheetName val="Labor_bill_Hard_Finish5"/>
      <sheetName val="Labor_bill_MS_items5"/>
      <sheetName val="Break_up_Sheet5"/>
      <sheetName val="BOQ_Distribution5"/>
      <sheetName val="TBAL9697_-group_wise__sdpl5"/>
      <sheetName val="Rate_analysis5"/>
      <sheetName val="Labor_bills_19_08_065"/>
      <sheetName val="site_fab&amp;ernstr5"/>
      <sheetName val="new_tech_flt_bldg5"/>
      <sheetName val="Approved_MTD_Proj_#'s5"/>
      <sheetName val="CFForecast_detail4"/>
      <sheetName val="Sheet3_(2)4"/>
      <sheetName val="SUPPLY_-Sanitary_Fixtures4"/>
      <sheetName val="ITEMS_FOR_CIVIL_TENDER4"/>
      <sheetName val="3cd_Annexure4"/>
      <sheetName val="Kristal_Court4"/>
      <sheetName val="August_TB4"/>
      <sheetName val="Basement_Budget3"/>
      <sheetName val="Jams_&amp;_Cills3"/>
      <sheetName val="_x005f_x0000___x005f_x0008_p-NMR3"/>
      <sheetName val="___x005f_x0008_p-NMR3"/>
      <sheetName val="Trial_Bal_3"/>
      <sheetName val="Balance_Sheet3"/>
      <sheetName val="BASIS_-DEC_083"/>
      <sheetName val="1__Acquisition3"/>
      <sheetName val="총괄표_(2)3"/>
      <sheetName val="Labor_abs-PW4"/>
      <sheetName val="Labor_abs-NMR4"/>
      <sheetName val="Labor_bill_-_Mob4"/>
      <sheetName val="Labor_bill_-_EW4"/>
      <sheetName val="Labor_bill_-_Concrete4"/>
      <sheetName val="Labor_bill_-_Shuttering4"/>
      <sheetName val="Labor_bills_-_reinf4"/>
      <sheetName val="Labor_bills_-_Block_masonry4"/>
      <sheetName val="Labor_bill_-_Plastering4"/>
      <sheetName val="Labor_bill_Water_proofing4"/>
      <sheetName val="Labor_bill_Hard_Finish4"/>
      <sheetName val="Labor_bill_MS_items4"/>
      <sheetName val="Break_up_Sheet4"/>
      <sheetName val="BOQ_Distribution4"/>
      <sheetName val="TBAL9697_-group_wise__sdpl4"/>
      <sheetName val="Rate_analysis4"/>
      <sheetName val="Labor_bills_19_08_064"/>
      <sheetName val="site_fab&amp;ernstr4"/>
      <sheetName val="new_tech_flt_bldg4"/>
      <sheetName val="Approved_MTD_Proj_#'s4"/>
      <sheetName val="CFForecast_detail3"/>
      <sheetName val="Sheet3_(2)3"/>
      <sheetName val="SUPPLY_-Sanitary_Fixtures3"/>
      <sheetName val="ITEMS_FOR_CIVIL_TENDER3"/>
      <sheetName val="3cd_Annexure3"/>
      <sheetName val="Kristal_Court3"/>
      <sheetName val="August_TB3"/>
      <sheetName val="Basement_Budget2"/>
      <sheetName val="Jams_&amp;_Cills2"/>
      <sheetName val="_x005f_x0000___x005f_x0008_p-NMR2"/>
      <sheetName val="___x005f_x0008_p-NMR2"/>
      <sheetName val="Trial_Bal_2"/>
      <sheetName val="Balance_Sheet2"/>
      <sheetName val="BASIS_-DEC_082"/>
      <sheetName val="1__Acquisition2"/>
      <sheetName val="총괄표_(2)2"/>
      <sheetName val="Labor_abs-PW3"/>
      <sheetName val="Labor_abs-NMR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-_Plastering3"/>
      <sheetName val="Labor_bill_Water_proofing3"/>
      <sheetName val="Labor_bill_Hard_Finish3"/>
      <sheetName val="Labor_bill_MS_items3"/>
      <sheetName val="Break_up_Sheet3"/>
      <sheetName val="BOQ_Distribution3"/>
      <sheetName val="TBAL9697_-group_wise__sdpl3"/>
      <sheetName val="Rate_analysis3"/>
      <sheetName val="Labor_bills_19_08_063"/>
      <sheetName val="site_fab&amp;ernstr3"/>
      <sheetName val="new_tech_flt_bldg3"/>
      <sheetName val="Approved_MTD_Proj_#'s3"/>
      <sheetName val="CFForecast_detail2"/>
      <sheetName val="Sheet3_(2)2"/>
      <sheetName val="SUPPLY_-Sanitary_Fixtures2"/>
      <sheetName val="ITEMS_FOR_CIVIL_TENDER2"/>
      <sheetName val="3cd_Annexure2"/>
      <sheetName val="Kristal_Court2"/>
      <sheetName val="August_TB2"/>
      <sheetName val="Basement_Budget1"/>
      <sheetName val="Jams_&amp;_Cills1"/>
      <sheetName val="_x005f_x0000___x005f_x0008_p-NMR1"/>
      <sheetName val="___x005f_x0008_p-NMR1"/>
      <sheetName val="Trial_Bal_1"/>
      <sheetName val="Balance_Sheet1"/>
      <sheetName val="BASIS_-DEC_081"/>
      <sheetName val="1__Acquisition1"/>
      <sheetName val="총괄표_(2)1"/>
      <sheetName val="WSPOffices"/>
      <sheetName val="Notes_for_BOQ1"/>
      <sheetName val="PROJECT_BRIEF(EX_NEW)1"/>
      <sheetName val="10_Linkway1"/>
      <sheetName val="11_Bus_Shelter-Bay1"/>
      <sheetName val="Other_assumptions2"/>
      <sheetName val="Builtup_Area2"/>
      <sheetName val="Boq_-_Flats1"/>
      <sheetName val="A_O_R_1"/>
      <sheetName val="schedule_nos1"/>
      <sheetName val="tender_allowances1"/>
      <sheetName val="S1_1"/>
      <sheetName val="S7B_1"/>
      <sheetName val="S6_1"/>
      <sheetName val="S3_1"/>
      <sheetName val="S2_1"/>
      <sheetName val="RENT_MASTER_FILE1"/>
      <sheetName val="Labour_productivity1"/>
      <sheetName val="Quote_to_send1"/>
      <sheetName val="Working_back_up1"/>
      <sheetName val="Manpower_cost1"/>
      <sheetName val="Machinery_cost1"/>
      <sheetName val="공사비_내역_(가)"/>
      <sheetName val="CANDY_BOQ"/>
      <sheetName val="Basic_Rates"/>
      <sheetName val="BUSDUCT_SUMMARY-SUBSTATION"/>
      <sheetName val="Cash_Flow_Working"/>
      <sheetName val="Named_ranges"/>
      <sheetName val="except_wiring"/>
      <sheetName val="Overall_Summary_"/>
      <sheetName val="CL_MEP_-VOL_3"/>
      <sheetName val="4__Capex"/>
      <sheetName val="5__Opex"/>
      <sheetName val="S1_new-Overall-with_C8A"/>
      <sheetName val="Wood_Works-R1_"/>
      <sheetName val="Summary_-New_with_C8A)"/>
      <sheetName val="Boq_C7+A-MEP_"/>
      <sheetName val="Interim_--&gt;_Top"/>
      <sheetName val="IO LIST"/>
      <sheetName val="Training"/>
      <sheetName val="TTL"/>
      <sheetName val="Steel_"/>
      <sheetName val="Services_InitialEst_UtilityServ"/>
      <sheetName val="Steel_1"/>
      <sheetName val="MH(on_site)"/>
      <sheetName val="산근"/>
      <sheetName val="VC Summary"/>
      <sheetName val="VC_Summary"/>
      <sheetName val="_x0000_._x0008_p-NM"/>
      <sheetName val="_x005f_x0000_._x005"/>
      <sheetName val="_._x005f_x0008_p-NM"/>
      <sheetName val="rc01"/>
      <sheetName val="_x005f_x005f_x005f_x005f_x005f_x005f_x005f_x005f_x005f_x005f_"/>
      <sheetName val="_._x005f_x005f_x005f_x005f_x005f_x005f_x005f_x005f_x005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#REF!"/>
      <sheetName val="雨棚"/>
      <sheetName val="室内汇总"/>
      <sheetName val="?._x005f_x005f_x005f_x005f_x005f_x005f_x005f_x0008_p-NM"/>
      <sheetName val="_._x005f_x005f_x005f_x005f_x005"/>
      <sheetName val="_x0000_._x005"/>
      <sheetName val="_._x0008_p-NM"/>
      <sheetName val="_x005f_x005f_x005f_x005f_"/>
      <sheetName val="DATI_CONS"/>
      <sheetName val="_._x005f_x005f_x005"/>
      <sheetName val="_x005f_x005f_"/>
      <sheetName val="_x005f_x005f_x005f_x005f_x005f_x005f_x005f_x005f_"/>
      <sheetName val="T&amp;M"/>
      <sheetName val="4-ME"/>
      <sheetName val="Liabilities"/>
      <sheetName val="?._x005f_x005f_x005f_x005f_x005f_x005f_x005f_x005f_x005"/>
      <sheetName val="_._x005"/>
      <sheetName val="_"/>
      <sheetName val="입찰내역 발주처 양식"/>
      <sheetName val="% prog figs -u5 and total"/>
      <sheetName val="材料"/>
      <sheetName val="AN2"/>
      <sheetName val="单位"/>
      <sheetName val="GM &amp; TA"/>
      <sheetName val="Contents"/>
      <sheetName val="Bouclage"/>
      <sheetName val="(09)FINISHES"/>
      <sheetName val="Valorisation"/>
      <sheetName val="reference"/>
      <sheetName val="Rates Analysis"/>
      <sheetName val="Master_Equipment_List"/>
      <sheetName val="Cash_Flow_Working1"/>
      <sheetName val="CANDY_BOQ1"/>
      <sheetName val="Basic_Rates1"/>
      <sheetName val="BUSDUCT_SUMMARY-SUBSTATION1"/>
      <sheetName val="tender_allowances2"/>
      <sheetName val="MH(on_site)1"/>
      <sheetName val="Named_ranges1"/>
      <sheetName val="Master_Equipment_List1"/>
      <sheetName val="except_wiring1"/>
      <sheetName val="Overall_Summary_1"/>
      <sheetName val="CL_MEP_-VOL_31"/>
      <sheetName val="4__Capex1"/>
      <sheetName val="5__Opex1"/>
      <sheetName val="Cash_Flow_Working2"/>
      <sheetName val="PROJECT_BRIEF(EX_NEW)2"/>
      <sheetName val="10_Linkway2"/>
      <sheetName val="11_Bus_Shelter-Bay2"/>
      <sheetName val="CANDY_BOQ2"/>
      <sheetName val="Basic_Rates2"/>
      <sheetName val="BUSDUCT_SUMMARY-SUBSTATION2"/>
      <sheetName val="tender_allowances3"/>
      <sheetName val="Other_assumptions3"/>
      <sheetName val="Builtup_Area3"/>
      <sheetName val="Boq_-_Flats2"/>
      <sheetName val="MH(on_site)2"/>
      <sheetName val="Named_ranges2"/>
      <sheetName val="Master_Equipment_List2"/>
      <sheetName val="Notes_for_BOQ2"/>
      <sheetName val="schedule_nos2"/>
      <sheetName val="A_O_R_2"/>
      <sheetName val="except_wiring2"/>
      <sheetName val="Overall_Summary_2"/>
      <sheetName val="CL_MEP_-VOL_32"/>
      <sheetName val="4__Capex2"/>
      <sheetName val="5__Opex2"/>
      <sheetName val="1 Summary"/>
      <sheetName val="Cash_Flow_Working3"/>
      <sheetName val="PROJECT_BRIEF(EX_NEW)3"/>
      <sheetName val="10_Linkway3"/>
      <sheetName val="11_Bus_Shelter-Bay3"/>
      <sheetName val="CANDY_BOQ3"/>
      <sheetName val="Basic_Rates3"/>
      <sheetName val="BUSDUCT_SUMMARY-SUBSTATION3"/>
      <sheetName val="tender_allowances4"/>
      <sheetName val="Other_assumptions4"/>
      <sheetName val="Builtup_Area4"/>
      <sheetName val="Boq_-_Flats3"/>
      <sheetName val="MH(on_site)3"/>
      <sheetName val="Named_ranges3"/>
      <sheetName val="Master_Equipment_List3"/>
      <sheetName val="Notes_for_BOQ3"/>
      <sheetName val="schedule_nos3"/>
      <sheetName val="A_O_R_3"/>
      <sheetName val="except_wiring3"/>
      <sheetName val="Overall_Summary_3"/>
      <sheetName val="CL_MEP_-VOL_33"/>
      <sheetName val="4__Capex3"/>
      <sheetName val="5__Opex3"/>
      <sheetName val="Labor_abs-PW6"/>
      <sheetName val="Labor_abs-NMR6"/>
      <sheetName val="Labor_bill_-_Mob6"/>
      <sheetName val="Labor_bill_-_EW6"/>
      <sheetName val="Labor_bill_-_Concrete6"/>
      <sheetName val="Labor_bill_-_Shuttering6"/>
      <sheetName val="Labor_bills_-_reinf6"/>
      <sheetName val="Labor_bills_-_Block_masonry6"/>
      <sheetName val="Labor_bill_-_Plastering6"/>
      <sheetName val="Labor_bill_Water_proofing6"/>
      <sheetName val="Labor_bill_Hard_Finish6"/>
      <sheetName val="Labor_bill_MS_items6"/>
      <sheetName val="Break_up_Sheet6"/>
      <sheetName val="BOQ_Distribution6"/>
      <sheetName val="TBAL9697_-group_wise__sdpl6"/>
      <sheetName val="Rate_analysis6"/>
      <sheetName val="Labor_bills_19_08_066"/>
      <sheetName val="site_fab&amp;ernstr6"/>
      <sheetName val="new_tech_flt_bldg6"/>
      <sheetName val="Approved_MTD_Proj_#'s6"/>
      <sheetName val="CFForecast_detail5"/>
      <sheetName val="Sheet3_(2)5"/>
      <sheetName val="SUPPLY_-Sanitary_Fixtures5"/>
      <sheetName val="ITEMS_FOR_CIVIL_TENDER5"/>
      <sheetName val="3cd_Annexure5"/>
      <sheetName val="Kristal_Court5"/>
      <sheetName val="August_TB5"/>
      <sheetName val="Basement_Budget4"/>
      <sheetName val="Jams_&amp;_Cills4"/>
      <sheetName val="_x005f_x0000___x005f_x0008_p-NMR4"/>
      <sheetName val="___x005f_x0008_p-NMR4"/>
      <sheetName val="Trial_Bal_4"/>
      <sheetName val="Balance_Sheet4"/>
      <sheetName val="BASIS_-DEC_084"/>
      <sheetName val="Cash_Flow_Working4"/>
      <sheetName val="1__Acquisition4"/>
      <sheetName val="PROJECT_BRIEF(EX_NEW)4"/>
      <sheetName val="10_Linkway4"/>
      <sheetName val="11_Bus_Shelter-Bay4"/>
      <sheetName val="CANDY_BOQ4"/>
      <sheetName val="Basic_Rates4"/>
      <sheetName val="BUSDUCT_SUMMARY-SUBSTATION4"/>
      <sheetName val="tender_allowances5"/>
      <sheetName val="Other_assumptions5"/>
      <sheetName val="Builtup_Area5"/>
      <sheetName val="Boq_-_Flats4"/>
      <sheetName val="MH(on_site)4"/>
      <sheetName val="Named_ranges4"/>
      <sheetName val="Master_Equipment_List4"/>
      <sheetName val="Notes_for_BOQ4"/>
      <sheetName val="schedule_nos4"/>
      <sheetName val="A_O_R_4"/>
      <sheetName val="except_wiring4"/>
      <sheetName val="Overall_Summary_4"/>
      <sheetName val="CL_MEP_-VOL_34"/>
      <sheetName val="4__Capex4"/>
      <sheetName val="5__Opex4"/>
      <sheetName val="총괄표_(2)4"/>
      <sheetName val="gso"/>
      <sheetName val="E_Summary"/>
      <sheetName val="D_Cntnts"/>
      <sheetName val="PERCENTAGE"/>
      <sheetName val="TIE-INS"/>
      <sheetName val="細目"/>
      <sheetName val="Staff JV"/>
      <sheetName val="Elemental Buildup"/>
      <sheetName val="MSH51C"/>
      <sheetName val="Bill No 8 - A"/>
      <sheetName val="Elemental_Buildup"/>
      <sheetName val="Malaysia incl. RET"/>
      <sheetName val="BILL - 1 GNRL RMNT (2)"/>
      <sheetName val="BILL - 2 CIVIL WORKS"/>
      <sheetName val="BILL - 3.1 FIRE SUP  "/>
      <sheetName val="BILL - 3.2 PLUMBING  (2)"/>
      <sheetName val="BILL - 3.3 HVAC "/>
      <sheetName val="BILL - 3.4 AUTOMATION"/>
      <sheetName val="BILL - 4 ELEC "/>
      <sheetName val="BILL 5 - PSUM"/>
      <sheetName val="PE"/>
      <sheetName val="1-G1"/>
      <sheetName val="eqpt &amp; manpower tabulation"/>
      <sheetName val="COA"/>
      <sheetName val="C1 (calcolo)"/>
      <sheetName val="CONCRETE_PLANT"/>
      <sheetName val="SRC-B3U2"/>
      <sheetName val="rebrand"/>
      <sheetName val="Mp-team 1"/>
      <sheetName val="RA-markate"/>
      <sheetName val="BQLIST"/>
      <sheetName val="Architect Area &amp; Cost Inputs"/>
      <sheetName val="Price Groups"/>
      <sheetName val="cables"/>
      <sheetName val="综合单价组价表"/>
      <sheetName val="Bill no.8"/>
      <sheetName val="8"/>
      <sheetName val="6"/>
      <sheetName val="2"/>
      <sheetName val="投标材料清单 "/>
      <sheetName val="面积合计（藏）"/>
      <sheetName val="7"/>
      <sheetName val="装饰汇总"/>
      <sheetName val="4"/>
      <sheetName val="5"/>
      <sheetName val="eqpmad2"/>
      <sheetName val="Basis"/>
      <sheetName val="A"/>
      <sheetName val="OH-Recovery"/>
      <sheetName val="Selling Price"/>
      <sheetName val="EQUIPMENT-OLD"/>
      <sheetName val="Ticket"/>
      <sheetName val="Sheet8"/>
      <sheetName val="HYDROTEST DIAGRAM"/>
      <sheetName val="ind.prop."/>
      <sheetName val="실행철강하도"/>
      <sheetName val="words"/>
      <sheetName val="Gully"/>
      <sheetName val="office"/>
      <sheetName val="Material&amp;equipment"/>
      <sheetName val="BILL 1"/>
      <sheetName val="ind_prop_"/>
      <sheetName val="eqpt_&amp;_manpower_tabulation"/>
      <sheetName val="ind_prop_1"/>
      <sheetName val="eqpt_&amp;_manpower_tabulation1"/>
      <sheetName val="ind_prop_2"/>
      <sheetName val="eqpt_&amp;_manpower_tabulation2"/>
      <sheetName val="ind_prop_3"/>
      <sheetName val="eqpt_&amp;_manpower_tabulation3"/>
      <sheetName val="ind_prop_4"/>
      <sheetName val="eqpt_&amp;_manpower_tabulation4"/>
      <sheetName val="ind_prop_5"/>
      <sheetName val="eqpt_&amp;_manpower_tabulation5"/>
      <sheetName val="ind_prop_6"/>
      <sheetName val="eqpt_&amp;_manpower_tabulation6"/>
      <sheetName val="Labor_abs-PW7"/>
      <sheetName val="Labor_abs-NMR7"/>
      <sheetName val="Labor_bill_-_Mob7"/>
      <sheetName val="Labor_bill_-_EW7"/>
      <sheetName val="Labor_bill_-_Concrete7"/>
      <sheetName val="Labor_bill_-_Shuttering7"/>
      <sheetName val="Labor_bills_-_reinf7"/>
      <sheetName val="Labor_bills_-_Block_masonry7"/>
      <sheetName val="Labor_bill_-_Plastering7"/>
      <sheetName val="Labor_bill_Water_proofing7"/>
      <sheetName val="Labor_bill_Hard_Finish7"/>
      <sheetName val="Labor_bill_MS_items7"/>
      <sheetName val="Break_up_Sheet7"/>
      <sheetName val="ind_prop_7"/>
      <sheetName val="BOQ_Distribution7"/>
      <sheetName val="TBAL9697_-group_wise__sdpl7"/>
      <sheetName val="Rate_analysis7"/>
      <sheetName val="Labor_bills_19_08_067"/>
      <sheetName val="site_fab&amp;ernstr7"/>
      <sheetName val="new_tech_flt_bldg7"/>
      <sheetName val="Approved_MTD_Proj_#'s7"/>
      <sheetName val="eqpt_&amp;_manpower_tabulation7"/>
      <sheetName val="Labor_abs-PW8"/>
      <sheetName val="Labor_abs-NMR8"/>
      <sheetName val="Labor_bill_-_Mob8"/>
      <sheetName val="Labor_bill_-_EW8"/>
      <sheetName val="Labor_bill_-_Concrete8"/>
      <sheetName val="Labor_bill_-_Shuttering8"/>
      <sheetName val="Labor_bills_-_reinf8"/>
      <sheetName val="Labor_bills_-_Block_masonry8"/>
      <sheetName val="Labor_bill_-_Plastering8"/>
      <sheetName val="Labor_bill_Water_proofing8"/>
      <sheetName val="Labor_bill_Hard_Finish8"/>
      <sheetName val="Labor_bill_MS_items8"/>
      <sheetName val="Break_up_Sheet8"/>
      <sheetName val="ind_prop_8"/>
      <sheetName val="BOQ_Distribution8"/>
      <sheetName val="TBAL9697_-group_wise__sdpl8"/>
      <sheetName val="Rate_analysis8"/>
      <sheetName val="Labor_bills_19_08_068"/>
      <sheetName val="site_fab&amp;ernstr8"/>
      <sheetName val="new_tech_flt_bldg8"/>
      <sheetName val="Approved_MTD_Proj_#'s8"/>
      <sheetName val="eqpt_&amp;_manpower_tabulation8"/>
      <sheetName val="Price Marking"/>
      <sheetName val="manpower"/>
      <sheetName val="Materials"/>
      <sheetName val="Eqpt"/>
      <sheetName val="U.P List"/>
      <sheetName val="BILL_1"/>
      <sheetName val="Structure_Bills_Qty"/>
      <sheetName val="?__x005f_x0008_p-NMR"/>
      <sheetName val="_x005f_x005f_x005f_x0000___x005f_x005f_x005f_x0008_p-NM"/>
      <sheetName val="___x005f_x005f_x005f_x0008_p-NMR"/>
      <sheetName val="_x005f_x005f_x005f_x005f_x005f_x005f_x005f_x0000___x005"/>
      <sheetName val="___x005f_x005f_x005f_x005f_x005f_x005f_x005f_x0008_p-NM"/>
      <sheetName val="?__x005f_x005f_x005f_x0008_p-NMR"/>
      <sheetName val="_x005f_x0000___x005f_x0008_p-NM"/>
      <sheetName val="_x005f_x005f_x005f_x0000___x005"/>
      <sheetName val="___x005f_x005f_x005f_x0008_p-NM"/>
      <sheetName val="HYDROTEST_DIAGRAM"/>
      <sheetName val="BILL_11"/>
      <sheetName val="Structure_Bills_Qty1"/>
      <sheetName val="?__x005f_x0008_p-NMR1"/>
      <sheetName val="_x005f_x005f_x005f_x0000___x005f_x005f_x005f_x0008_p-N1"/>
      <sheetName val="___x005f_x005f_x005f_x0008_p-NMR1"/>
      <sheetName val="_x005f_x005f_x005f_x005f_x005f_x005f_x005f_x0000___x001"/>
      <sheetName val="___x005f_x005f_x005f_x005f_x005f_x005f_x005f_x0008_p-N1"/>
      <sheetName val="?__x005f_x005f_x005f_x0008_p-NMR1"/>
      <sheetName val="_x005f_x0000___x005f_x0008_p-NM1"/>
      <sheetName val="_x005f_x005f_x005f_x0000___x0051"/>
      <sheetName val="___x005f_x005f_x005f_x0008_p-NM1"/>
      <sheetName val="HYDROTEST_DIAGRAM1"/>
      <sheetName val="Precios"/>
      <sheetName val="SCHEDULE (9)"/>
      <sheetName val="SCHEDULE"/>
      <sheetName val="P&amp;L"/>
      <sheetName val="Vendors"/>
      <sheetName val="Recon Template"/>
      <sheetName val="#3e1_gcr"/>
      <sheetName val="Key Assumptions"/>
      <sheetName val="Detail excavation"/>
      <sheetName val="PriceSummary"/>
      <sheetName val="HARGA MATERIAL"/>
      <sheetName val="PROFITABILITY ANALYSIS (MONTH)"/>
      <sheetName val="PROFITABILITY ANALYSIS (YTD)"/>
      <sheetName val="Kitchen"/>
      <sheetName val="Adimi bldg"/>
      <sheetName val="Pump House"/>
      <sheetName val="Fuel Regu Station"/>
      <sheetName val="Cashflow"/>
      <sheetName val="Debits as on 12.04.08"/>
      <sheetName val="old boq"/>
      <sheetName val="Field Values"/>
      <sheetName val="PROFITABILITY_ANALYSIS_(MONTH)"/>
      <sheetName val="PROFITABILITY_ANALYSIS_(YTD)"/>
      <sheetName val="Adimi_bldg"/>
      <sheetName val="Pump_House"/>
      <sheetName val="Fuel_Regu_Station"/>
      <sheetName val="Project_Budget_Worksheet"/>
      <sheetName val="HARGA_MATERIAL"/>
      <sheetName val="BLOCK-A_(MEA_SHEET)"/>
      <sheetName val="Construction"/>
      <sheetName val="Quotation"/>
      <sheetName val="p&amp;m"/>
      <sheetName val="nVision"/>
      <sheetName val="Formulas"/>
      <sheetName val="pile Fabrication"/>
      <sheetName val="Top Line - WWW"/>
      <sheetName val="Pile cap"/>
      <sheetName val="Master Data Sheet"/>
      <sheetName val="Building 1"/>
      <sheetName val="SILICATE"/>
      <sheetName val="INDIGINEOUS ITEMS "/>
      <sheetName val="Macro1"/>
      <sheetName val="Mico"/>
      <sheetName val="10. &amp; 11. Rate Code &amp; BQ"/>
      <sheetName val="Results"/>
      <sheetName val="PLGroupings"/>
      <sheetName val="Variables_x"/>
      <sheetName val="Detail"/>
      <sheetName val="Design Sheet"/>
      <sheetName val="Portfolio Summary"/>
      <sheetName val="Fin. Assumpt. - Sensitivities"/>
      <sheetName val="Load Details-220kV"/>
      <sheetName val="jobhist"/>
      <sheetName val="Cable-data"/>
      <sheetName val="p1-costg"/>
      <sheetName val="MH Compensate-Nov"/>
      <sheetName val="RCC_Ret_ Wall"/>
      <sheetName val="Data sheet"/>
      <sheetName val="Charge Rates"/>
      <sheetName val="INPUT SHEET"/>
      <sheetName val="RES-PLANNING"/>
      <sheetName val="13. Steel - Ratio"/>
      <sheetName val="PRICE-COMP"/>
      <sheetName val="Pay_Sep06"/>
      <sheetName val="4K - (6a) Non Manual Breakdown"/>
      <sheetName val="Comparative"/>
      <sheetName val="9. Package split - Cost "/>
      <sheetName val="beam-reinft-IIInd floor"/>
      <sheetName val="Area Statement."/>
      <sheetName val="Settings"/>
      <sheetName val="ridgewood"/>
      <sheetName val="Lookups"/>
      <sheetName val="Variance Report"/>
      <sheetName val="Detail In Door Stad"/>
      <sheetName val="RCC,Ret. Wall"/>
      <sheetName val="Financials"/>
      <sheetName val="SPEC"/>
      <sheetName val="Concrete measurement"/>
      <sheetName val="2.civil-RA"/>
      <sheetName val="labour coeff"/>
      <sheetName val="Lead"/>
      <sheetName val="Model (Not Merged)"/>
      <sheetName val="BFS"/>
      <sheetName val="TOS-F"/>
      <sheetName val="GBW"/>
      <sheetName val="iNDEX"/>
      <sheetName val="Labour &amp; Plant"/>
      <sheetName val="S &amp; A"/>
      <sheetName val="nishanth"/>
      <sheetName val="PX1DATA"/>
      <sheetName val="PX2DATA"/>
      <sheetName val="Depreciation"/>
      <sheetName val="complexall"/>
      <sheetName val="RGF-0004-1"/>
      <sheetName val="RAW DATA"/>
      <sheetName val="1"/>
      <sheetName val="Intro."/>
      <sheetName val="PLAN_FEB97"/>
      <sheetName val="Own summary"/>
      <sheetName val="Measurment"/>
      <sheetName val="Net TB"/>
      <sheetName val="Labour Rate "/>
      <sheetName val="doq"/>
      <sheetName val="Factors"/>
      <sheetName val="dBase"/>
      <sheetName val="Formulae"/>
      <sheetName val="Variance_Report"/>
      <sheetName val="Pile_cap"/>
      <sheetName val="Top_Line_-_WWW"/>
      <sheetName val="COLUMN"/>
      <sheetName val="Area"/>
      <sheetName val="Sectional  Summary"/>
      <sheetName val="sumary"/>
      <sheetName val="concrete"/>
      <sheetName val="inter"/>
      <sheetName val="Licences"/>
      <sheetName val="Performance Report"/>
      <sheetName val="RA"/>
      <sheetName val="BHANDUP"/>
      <sheetName val="Open"/>
      <sheetName val="OpenSched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43">
          <cell r="K43">
            <v>357.72499999999991</v>
          </cell>
        </row>
      </sheetData>
      <sheetData sheetId="54">
        <row r="43">
          <cell r="K43">
            <v>357.72499999999991</v>
          </cell>
        </row>
      </sheetData>
      <sheetData sheetId="55">
        <row r="43">
          <cell r="K43">
            <v>357.72499999999991</v>
          </cell>
        </row>
      </sheetData>
      <sheetData sheetId="56">
        <row r="43">
          <cell r="K43">
            <v>357.72499999999991</v>
          </cell>
        </row>
      </sheetData>
      <sheetData sheetId="57">
        <row r="43">
          <cell r="K43">
            <v>357.72499999999991</v>
          </cell>
        </row>
      </sheetData>
      <sheetData sheetId="58">
        <row r="43">
          <cell r="K43">
            <v>357.72499999999991</v>
          </cell>
        </row>
      </sheetData>
      <sheetData sheetId="59">
        <row r="43">
          <cell r="K43">
            <v>357.72499999999991</v>
          </cell>
        </row>
      </sheetData>
      <sheetData sheetId="60">
        <row r="43">
          <cell r="K43">
            <v>357.72499999999991</v>
          </cell>
        </row>
      </sheetData>
      <sheetData sheetId="61">
        <row r="43">
          <cell r="K43">
            <v>357.72499999999991</v>
          </cell>
        </row>
      </sheetData>
      <sheetData sheetId="62">
        <row r="43">
          <cell r="K43">
            <v>357.72499999999991</v>
          </cell>
        </row>
      </sheetData>
      <sheetData sheetId="63">
        <row r="43">
          <cell r="K43">
            <v>357.72499999999991</v>
          </cell>
        </row>
      </sheetData>
      <sheetData sheetId="64">
        <row r="43">
          <cell r="K43">
            <v>357.72499999999991</v>
          </cell>
        </row>
      </sheetData>
      <sheetData sheetId="65">
        <row r="43">
          <cell r="K43">
            <v>357.72499999999991</v>
          </cell>
        </row>
      </sheetData>
      <sheetData sheetId="66">
        <row r="43">
          <cell r="K43">
            <v>357.72499999999991</v>
          </cell>
        </row>
      </sheetData>
      <sheetData sheetId="67">
        <row r="43">
          <cell r="K43">
            <v>357.72499999999991</v>
          </cell>
        </row>
      </sheetData>
      <sheetData sheetId="68">
        <row r="43">
          <cell r="K43">
            <v>357.72499999999991</v>
          </cell>
        </row>
      </sheetData>
      <sheetData sheetId="69">
        <row r="43">
          <cell r="K43">
            <v>357.72499999999991</v>
          </cell>
        </row>
      </sheetData>
      <sheetData sheetId="70">
        <row r="43">
          <cell r="K43">
            <v>357.72499999999991</v>
          </cell>
        </row>
      </sheetData>
      <sheetData sheetId="71">
        <row r="43">
          <cell r="K43">
            <v>357.72499999999991</v>
          </cell>
        </row>
      </sheetData>
      <sheetData sheetId="72">
        <row r="43">
          <cell r="K43">
            <v>357.72499999999991</v>
          </cell>
        </row>
      </sheetData>
      <sheetData sheetId="73">
        <row r="43">
          <cell r="K43">
            <v>357.72499999999991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>
        <row r="43">
          <cell r="K43">
            <v>357.72499999999991</v>
          </cell>
        </row>
      </sheetData>
      <sheetData sheetId="79">
        <row r="43">
          <cell r="K43">
            <v>357.72499999999991</v>
          </cell>
        </row>
      </sheetData>
      <sheetData sheetId="80">
        <row r="43">
          <cell r="K43">
            <v>357.72499999999991</v>
          </cell>
        </row>
      </sheetData>
      <sheetData sheetId="81">
        <row r="43">
          <cell r="K43">
            <v>357.72499999999991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>
        <row r="43">
          <cell r="K43">
            <v>357.72499999999991</v>
          </cell>
        </row>
      </sheetData>
      <sheetData sheetId="88" refreshError="1"/>
      <sheetData sheetId="89">
        <row r="43">
          <cell r="K43">
            <v>357.72499999999991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>
        <row r="43">
          <cell r="K43">
            <v>357.72499999999991</v>
          </cell>
        </row>
      </sheetData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>
        <row r="43">
          <cell r="K43">
            <v>357.72499999999991</v>
          </cell>
        </row>
      </sheetData>
      <sheetData sheetId="105">
        <row r="43">
          <cell r="K43">
            <v>357.72499999999991</v>
          </cell>
        </row>
      </sheetData>
      <sheetData sheetId="106">
        <row r="43">
          <cell r="K43">
            <v>357.72499999999991</v>
          </cell>
        </row>
      </sheetData>
      <sheetData sheetId="107">
        <row r="43">
          <cell r="K43">
            <v>357.72499999999991</v>
          </cell>
        </row>
      </sheetData>
      <sheetData sheetId="108">
        <row r="43">
          <cell r="K43">
            <v>357.72499999999991</v>
          </cell>
        </row>
      </sheetData>
      <sheetData sheetId="109">
        <row r="43">
          <cell r="K43">
            <v>357.72499999999991</v>
          </cell>
        </row>
      </sheetData>
      <sheetData sheetId="110">
        <row r="43">
          <cell r="K43">
            <v>357.72499999999991</v>
          </cell>
        </row>
      </sheetData>
      <sheetData sheetId="111">
        <row r="43">
          <cell r="K43">
            <v>357.72499999999991</v>
          </cell>
        </row>
      </sheetData>
      <sheetData sheetId="112">
        <row r="43">
          <cell r="K43">
            <v>357.72499999999991</v>
          </cell>
        </row>
      </sheetData>
      <sheetData sheetId="113">
        <row r="43">
          <cell r="K43">
            <v>357.72499999999991</v>
          </cell>
        </row>
      </sheetData>
      <sheetData sheetId="114">
        <row r="43">
          <cell r="K43">
            <v>357.72499999999991</v>
          </cell>
        </row>
      </sheetData>
      <sheetData sheetId="115">
        <row r="43">
          <cell r="K43">
            <v>357.72499999999991</v>
          </cell>
        </row>
      </sheetData>
      <sheetData sheetId="116">
        <row r="43">
          <cell r="K43">
            <v>357.72499999999991</v>
          </cell>
        </row>
      </sheetData>
      <sheetData sheetId="117">
        <row r="43">
          <cell r="K43">
            <v>357.72499999999991</v>
          </cell>
        </row>
      </sheetData>
      <sheetData sheetId="118">
        <row r="43">
          <cell r="K43">
            <v>357.72499999999991</v>
          </cell>
        </row>
      </sheetData>
      <sheetData sheetId="119">
        <row r="7">
          <cell r="I7" t="str">
            <v>Manpower</v>
          </cell>
        </row>
      </sheetData>
      <sheetData sheetId="120">
        <row r="7">
          <cell r="I7" t="str">
            <v>Manpower</v>
          </cell>
        </row>
      </sheetData>
      <sheetData sheetId="121">
        <row r="7">
          <cell r="I7" t="str">
            <v>Manpower</v>
          </cell>
        </row>
      </sheetData>
      <sheetData sheetId="122">
        <row r="43">
          <cell r="K43">
            <v>357.72499999999991</v>
          </cell>
        </row>
      </sheetData>
      <sheetData sheetId="123">
        <row r="43">
          <cell r="K43">
            <v>357.72499999999991</v>
          </cell>
        </row>
      </sheetData>
      <sheetData sheetId="124">
        <row r="43">
          <cell r="K43">
            <v>357.72499999999991</v>
          </cell>
        </row>
      </sheetData>
      <sheetData sheetId="125">
        <row r="43">
          <cell r="K43">
            <v>357.72499999999991</v>
          </cell>
        </row>
      </sheetData>
      <sheetData sheetId="126">
        <row r="43">
          <cell r="K43">
            <v>357.72499999999991</v>
          </cell>
        </row>
      </sheetData>
      <sheetData sheetId="127">
        <row r="43">
          <cell r="K43">
            <v>357.72499999999991</v>
          </cell>
        </row>
      </sheetData>
      <sheetData sheetId="128">
        <row r="43">
          <cell r="K43">
            <v>357.72499999999991</v>
          </cell>
        </row>
      </sheetData>
      <sheetData sheetId="129">
        <row r="43">
          <cell r="K43">
            <v>357.72499999999991</v>
          </cell>
        </row>
      </sheetData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>
        <row r="43">
          <cell r="K43">
            <v>357.72499999999991</v>
          </cell>
        </row>
      </sheetData>
      <sheetData sheetId="166">
        <row r="43">
          <cell r="K43">
            <v>357.72499999999991</v>
          </cell>
        </row>
      </sheetData>
      <sheetData sheetId="167">
        <row r="43">
          <cell r="K43">
            <v>357.72499999999991</v>
          </cell>
        </row>
      </sheetData>
      <sheetData sheetId="168">
        <row r="43">
          <cell r="K43">
            <v>357.72499999999991</v>
          </cell>
        </row>
      </sheetData>
      <sheetData sheetId="169">
        <row r="43">
          <cell r="K43">
            <v>357.72499999999991</v>
          </cell>
        </row>
      </sheetData>
      <sheetData sheetId="170">
        <row r="43">
          <cell r="K43">
            <v>357.72499999999991</v>
          </cell>
        </row>
      </sheetData>
      <sheetData sheetId="171">
        <row r="43">
          <cell r="K43">
            <v>357.72499999999991</v>
          </cell>
        </row>
      </sheetData>
      <sheetData sheetId="172">
        <row r="43">
          <cell r="K43">
            <v>357.72499999999991</v>
          </cell>
        </row>
      </sheetData>
      <sheetData sheetId="173">
        <row r="43">
          <cell r="K43">
            <v>357.72499999999991</v>
          </cell>
        </row>
      </sheetData>
      <sheetData sheetId="174">
        <row r="43">
          <cell r="K43">
            <v>357.72499999999991</v>
          </cell>
        </row>
      </sheetData>
      <sheetData sheetId="175">
        <row r="43">
          <cell r="K43">
            <v>357.72499999999991</v>
          </cell>
        </row>
      </sheetData>
      <sheetData sheetId="176">
        <row r="43">
          <cell r="K43">
            <v>357.72499999999991</v>
          </cell>
        </row>
      </sheetData>
      <sheetData sheetId="177">
        <row r="43">
          <cell r="K43">
            <v>357.72499999999991</v>
          </cell>
        </row>
      </sheetData>
      <sheetData sheetId="178">
        <row r="43">
          <cell r="K43">
            <v>357.72499999999991</v>
          </cell>
        </row>
      </sheetData>
      <sheetData sheetId="179">
        <row r="43">
          <cell r="K43">
            <v>357.72499999999991</v>
          </cell>
        </row>
      </sheetData>
      <sheetData sheetId="180" refreshError="1"/>
      <sheetData sheetId="181" refreshError="1"/>
      <sheetData sheetId="182" refreshError="1"/>
      <sheetData sheetId="183"/>
      <sheetData sheetId="184">
        <row r="7">
          <cell r="I7" t="str">
            <v>Manpower</v>
          </cell>
        </row>
      </sheetData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>
        <row r="7">
          <cell r="I7" t="str">
            <v>Manpower</v>
          </cell>
        </row>
      </sheetData>
      <sheetData sheetId="208">
        <row r="7">
          <cell r="I7" t="str">
            <v>Manpower</v>
          </cell>
        </row>
      </sheetData>
      <sheetData sheetId="209">
        <row r="7">
          <cell r="I7" t="str">
            <v>Manpower</v>
          </cell>
        </row>
      </sheetData>
      <sheetData sheetId="210">
        <row r="7">
          <cell r="I7" t="str">
            <v>Manpower</v>
          </cell>
        </row>
      </sheetData>
      <sheetData sheetId="211">
        <row r="43">
          <cell r="K43">
            <v>357.72499999999991</v>
          </cell>
        </row>
      </sheetData>
      <sheetData sheetId="212"/>
      <sheetData sheetId="213"/>
      <sheetData sheetId="214"/>
      <sheetData sheetId="215">
        <row r="43">
          <cell r="K43">
            <v>357.72499999999991</v>
          </cell>
        </row>
      </sheetData>
      <sheetData sheetId="216">
        <row r="43">
          <cell r="K43">
            <v>357.72499999999991</v>
          </cell>
        </row>
      </sheetData>
      <sheetData sheetId="217">
        <row r="43">
          <cell r="K43">
            <v>357.72499999999991</v>
          </cell>
        </row>
      </sheetData>
      <sheetData sheetId="218">
        <row r="43">
          <cell r="K43">
            <v>357.72499999999991</v>
          </cell>
        </row>
      </sheetData>
      <sheetData sheetId="219">
        <row r="43">
          <cell r="K43">
            <v>357.72499999999991</v>
          </cell>
        </row>
      </sheetData>
      <sheetData sheetId="220">
        <row r="43">
          <cell r="K43">
            <v>357.72499999999991</v>
          </cell>
        </row>
      </sheetData>
      <sheetData sheetId="221"/>
      <sheetData sheetId="222"/>
      <sheetData sheetId="223"/>
      <sheetData sheetId="224">
        <row r="43">
          <cell r="K43">
            <v>357.72499999999991</v>
          </cell>
        </row>
      </sheetData>
      <sheetData sheetId="225"/>
      <sheetData sheetId="226"/>
      <sheetData sheetId="227"/>
      <sheetData sheetId="228"/>
      <sheetData sheetId="229"/>
      <sheetData sheetId="230"/>
      <sheetData sheetId="231"/>
      <sheetData sheetId="232">
        <row r="7">
          <cell r="I7" t="str">
            <v>Manpower</v>
          </cell>
        </row>
      </sheetData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>
        <row r="43">
          <cell r="K43">
            <v>357.72499999999991</v>
          </cell>
        </row>
      </sheetData>
      <sheetData sheetId="277">
        <row r="43">
          <cell r="K43">
            <v>357.72499999999991</v>
          </cell>
        </row>
      </sheetData>
      <sheetData sheetId="278"/>
      <sheetData sheetId="279"/>
      <sheetData sheetId="280"/>
      <sheetData sheetId="281"/>
      <sheetData sheetId="282">
        <row r="43">
          <cell r="K43">
            <v>357.72499999999991</v>
          </cell>
        </row>
      </sheetData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43">
          <cell r="K43">
            <v>357.72499999999991</v>
          </cell>
        </row>
      </sheetData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43">
          <cell r="K43">
            <v>357.72499999999991</v>
          </cell>
        </row>
      </sheetData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>
        <row r="43">
          <cell r="K43">
            <v>357.72499999999991</v>
          </cell>
        </row>
      </sheetData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>
        <row r="43">
          <cell r="K43">
            <v>357.72499999999991</v>
          </cell>
        </row>
      </sheetData>
      <sheetData sheetId="387"/>
      <sheetData sheetId="388"/>
      <sheetData sheetId="389"/>
      <sheetData sheetId="390"/>
      <sheetData sheetId="391"/>
      <sheetData sheetId="392"/>
      <sheetData sheetId="393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7">
          <cell r="I7" t="str">
            <v>Manpower</v>
          </cell>
        </row>
      </sheetData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/>
      <sheetData sheetId="436" refreshError="1"/>
      <sheetData sheetId="437"/>
      <sheetData sheetId="438"/>
      <sheetData sheetId="439" refreshError="1"/>
      <sheetData sheetId="440" refreshError="1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-team 1"/>
      <sheetName val="MP-975"/>
      <sheetName val="DROP DOWN BOX"/>
      <sheetName val="Data Entry Sheet"/>
      <sheetName val="doors-final"/>
      <sheetName val="mockup room"/>
      <sheetName val="Detail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7.0 CASHFLOW"/>
      <sheetName val="rc01"/>
      <sheetName val="INPUT"/>
      <sheetName val="Main"/>
      <sheetName val="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OpHis"/>
      <sheetName val="FxVar"/>
      <sheetName val="ProForma"/>
      <sheetName val="SVF"/>
      <sheetName val="SVF2"/>
      <sheetName val="Sensitivity Matrix"/>
      <sheetName val="Ref"/>
      <sheetName val="Demand"/>
      <sheetName val="ADR"/>
      <sheetName val="Supply"/>
      <sheetName val="Occ"/>
      <sheetName val="New Hotel Induced Demand"/>
      <sheetName val="Hotel Expansion Induced Demand"/>
      <sheetName val="Calculation"/>
      <sheetName val="Contents"/>
      <sheetName val="Input Key"/>
      <sheetName val="Sensitiv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-10.1 "/>
      <sheetName val="Att-10.2"/>
      <sheetName val="Att-10.3 "/>
      <sheetName val="Att-10.4"/>
      <sheetName val="Att11.1"/>
      <sheetName val="Att11.2"/>
      <sheetName val="Att11.3 "/>
      <sheetName val="Att11.4"/>
      <sheetName val="ENG_PROG"/>
      <sheetName val="ENG_mp"/>
      <sheetName val="PRC_PROG "/>
      <sheetName val="PRC_mp)"/>
      <sheetName val="PWV "/>
      <sheetName val="PMH"/>
      <sheetName val="EWV"/>
      <sheetName val="EMH"/>
      <sheetName val="Att-10_1_"/>
      <sheetName val="Att-10_2"/>
      <sheetName val="Att-10_3_"/>
      <sheetName val="Att-10_4"/>
      <sheetName val="Att11_1"/>
      <sheetName val="Att11_2"/>
      <sheetName val="Att11_3_"/>
      <sheetName val="Att11_4"/>
      <sheetName val="PRC_PROG_"/>
      <sheetName val="PWV_"/>
      <sheetName val="Labor abs-NMR"/>
      <sheetName val="tender allowa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D7">
            <v>1</v>
          </cell>
        </row>
      </sheetData>
      <sheetData sheetId="25"/>
      <sheetData sheetId="26" refreshError="1"/>
      <sheetData sheetId="2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ment Certificate"/>
      <sheetName val="Request For Payment"/>
      <sheetName val="Elements - Work Done"/>
      <sheetName val="Drop Down List"/>
      <sheetName val="Mp-team 1"/>
      <sheetName val="Fill this out first..."/>
      <sheetName val="Areas"/>
      <sheetName val="Ops"/>
      <sheetName val="Package Status"/>
    </sheetNames>
    <sheetDataSet>
      <sheetData sheetId="0"/>
      <sheetData sheetId="1"/>
      <sheetData sheetId="2"/>
      <sheetData sheetId="3">
        <row r="4">
          <cell r="B4" t="str">
            <v>Interim Payment</v>
          </cell>
        </row>
        <row r="5">
          <cell r="B5" t="str">
            <v>Advance Payment</v>
          </cell>
        </row>
        <row r="6">
          <cell r="B6" t="str">
            <v>Payment on Account</v>
          </cell>
        </row>
        <row r="7">
          <cell r="B7" t="str">
            <v>Retention Release</v>
          </cell>
        </row>
        <row r="8">
          <cell r="B8" t="str">
            <v>Final Payment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Loan account - LCC rate"/>
      <sheetName val="Consolidated summary"/>
      <sheetName val="Sensitivities"/>
      <sheetName val="Value &amp;  distribution summary"/>
      <sheetName val="Monthly report"/>
      <sheetName val="Monthly invoice "/>
      <sheetName val="Partnership summary"/>
      <sheetName val="Fund  summary ex developer"/>
      <sheetName val="Project cashflow totals"/>
      <sheetName val="Hotel resi and sites 21 22 cost"/>
      <sheetName val="Fund cashflow"/>
      <sheetName val="Fund cashflow cumulative"/>
      <sheetName val="LCC profit share calculation"/>
      <sheetName val="Main construction"/>
      <sheetName val="Total equity"/>
      <sheetName val="Grosvenor equity"/>
      <sheetName val="Investor equity"/>
      <sheetName val="Equity and debt split"/>
      <sheetName val="Loan account and shortfalls"/>
      <sheetName val="Letting covenants"/>
      <sheetName val="Assumptions"/>
      <sheetName val="Chart1"/>
      <sheetName val="Residential"/>
      <sheetName val="Car park lease"/>
      <sheetName val="Offices"/>
      <sheetName val="Unit rents and incentives"/>
      <sheetName val="Funding check"/>
      <sheetName val="Changes"/>
      <sheetName val="Net rent analysis"/>
      <sheetName val="@risk rents and incentives"/>
      <sheetName val="Loan_account_-_LCC_rate"/>
      <sheetName val="Consolidated_summary"/>
      <sheetName val="Value_&amp;__distribution_summary"/>
      <sheetName val="Monthly_report"/>
      <sheetName val="Monthly_invoice_"/>
      <sheetName val="Partnership_summary"/>
      <sheetName val="Fund__summary_ex_developer"/>
      <sheetName val="Project_cashflow_totals"/>
      <sheetName val="Hotel_resi_and_sites_21_22_cost"/>
      <sheetName val="Fund_cashflow"/>
      <sheetName val="Fund_cashflow_cumulative"/>
      <sheetName val="LCC_profit_share_calculation"/>
      <sheetName val="Main_construction"/>
      <sheetName val="Total_equity"/>
      <sheetName val="Grosvenor_equity"/>
      <sheetName val="Investor_equity"/>
      <sheetName val="Equity_and_debt_split"/>
      <sheetName val="Loan_account_and_shortfalls"/>
      <sheetName val="Letting_covenants"/>
      <sheetName val="Car_park_lease"/>
      <sheetName val="Unit_rents_and_incentives"/>
      <sheetName val="Funding_check"/>
      <sheetName val="Net_rent_analysis"/>
      <sheetName val="@risk_rents_and_incentives"/>
      <sheetName val="Loan_account_-_LCC_rate1"/>
      <sheetName val="Consolidated_summary1"/>
      <sheetName val="Value_&amp;__distribution_summary1"/>
      <sheetName val="Monthly_report1"/>
      <sheetName val="Monthly_invoice_1"/>
      <sheetName val="Partnership_summary1"/>
      <sheetName val="Fund__summary_ex_developer1"/>
      <sheetName val="Project_cashflow_totals1"/>
      <sheetName val="Hotel_resi_and_sites_21_22_cos1"/>
      <sheetName val="Fund_cashflow1"/>
      <sheetName val="Fund_cashflow_cumulative1"/>
      <sheetName val="LCC_profit_share_calculation1"/>
      <sheetName val="Main_construction1"/>
      <sheetName val="Total_equity1"/>
      <sheetName val="Grosvenor_equity1"/>
      <sheetName val="Investor_equity1"/>
      <sheetName val="Equity_and_debt_split1"/>
      <sheetName val="Loan_account_and_shortfalls1"/>
      <sheetName val="Letting_covenants1"/>
      <sheetName val="Car_park_lease1"/>
      <sheetName val="Unit_rents_and_incentives1"/>
      <sheetName val="Funding_check1"/>
      <sheetName val="Net_rent_analysis1"/>
      <sheetName val="@risk_rents_and_incentives1"/>
      <sheetName val="Raw Data"/>
      <sheetName val="Basis"/>
      <sheetName val="Intro"/>
      <sheetName val="ECI Summary"/>
      <sheetName val="NPV new"/>
      <sheetName val="Key Assumptions"/>
      <sheetName val="Control"/>
      <sheetName val="C3"/>
      <sheetName val="CIF COST ITEM"/>
      <sheetName val="_risk rents and incentives"/>
      <sheetName val="2-Cash Flow"/>
      <sheetName val=""/>
      <sheetName val="SubmitCal"/>
      <sheetName val="Addition-ProtectionSummary"/>
      <sheetName val="Electrical_database"/>
      <sheetName val="March completion - version 3112"/>
      <sheetName val="Cash Flow"/>
      <sheetName val="Summary"/>
      <sheetName val="Sch. Areas"/>
      <sheetName val="Notes"/>
      <sheetName val="6.2 MR"/>
      <sheetName val="6.3 SS1-MV1"/>
      <sheetName val="6.4 SS2_Genset-MV2"/>
      <sheetName val="6.5 HV_SG"/>
      <sheetName val="6.6ChillerYard"/>
      <sheetName val="6.7 Pump"/>
      <sheetName val="6.8 Xplosive room"/>
      <sheetName val="Details"/>
      <sheetName val="final abstract"/>
      <sheetName val="Option"/>
      <sheetName val="PriceSummary"/>
      <sheetName val="Valves"/>
      <sheetName val="CERTIFICATE"/>
      <sheetName val="Sheet7"/>
      <sheetName val="Loan_account_-_LCC_rate2"/>
      <sheetName val="Consolidated_summary2"/>
      <sheetName val="Value_&amp;__distribution_summary2"/>
      <sheetName val="Monthly_report2"/>
      <sheetName val="Monthly_invoice_2"/>
      <sheetName val="Partnership_summary2"/>
      <sheetName val="Fund__summary_ex_developer2"/>
      <sheetName val="Project_cashflow_totals2"/>
      <sheetName val="Hotel_resi_and_sites_21_22_cos2"/>
      <sheetName val="Fund_cashflow2"/>
      <sheetName val="Fund_cashflow_cumulative2"/>
      <sheetName val="LCC_profit_share_calculation2"/>
      <sheetName val="Main_construction2"/>
      <sheetName val="Total_equity2"/>
      <sheetName val="Grosvenor_equity2"/>
      <sheetName val="Investor_equity2"/>
      <sheetName val="Equity_and_debt_split2"/>
      <sheetName val="Loan_account_and_shortfalls2"/>
      <sheetName val="Letting_covenants2"/>
      <sheetName val="Car_park_lease2"/>
      <sheetName val="Unit_rents_and_incentives2"/>
      <sheetName val="Funding_check2"/>
      <sheetName val="Net_rent_analysis2"/>
      <sheetName val="@risk_rents_and_incentives2"/>
      <sheetName val="pipes"/>
      <sheetName val="List"/>
      <sheetName val="Cover"/>
      <sheetName val="G702"/>
      <sheetName val="Summ"/>
      <sheetName val="Occ"/>
      <sheetName val="Design Devmt"/>
      <sheetName val="analysis"/>
      <sheetName val="BOQ"/>
      <sheetName val="Categories"/>
      <sheetName val="PL"/>
      <sheetName val="cover page"/>
      <sheetName val="Register"/>
      <sheetName val="Areas"/>
      <sheetName val="Ops"/>
      <sheetName val="Material Price"/>
      <sheetName val="Bill No 8 - A"/>
      <sheetName val="Project Information"/>
    </sheetNames>
    <sheetDataSet>
      <sheetData sheetId="0">
        <row r="1">
          <cell r="B1" t="str">
            <v>no</v>
          </cell>
        </row>
      </sheetData>
      <sheetData sheetId="1">
        <row r="1">
          <cell r="B1" t="str">
            <v>no</v>
          </cell>
        </row>
      </sheetData>
      <sheetData sheetId="2">
        <row r="25">
          <cell r="W25">
            <v>39538</v>
          </cell>
        </row>
      </sheetData>
      <sheetData sheetId="3">
        <row r="21">
          <cell r="C21" t="str">
            <v>Year</v>
          </cell>
        </row>
      </sheetData>
      <sheetData sheetId="4">
        <row r="190">
          <cell r="J190">
            <v>39538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1">
          <cell r="C21" t="str">
            <v>Year</v>
          </cell>
        </row>
      </sheetData>
      <sheetData sheetId="20">
        <row r="21">
          <cell r="C21" t="str">
            <v>Year</v>
          </cell>
        </row>
      </sheetData>
      <sheetData sheetId="21" refreshError="1"/>
      <sheetData sheetId="22" refreshError="1"/>
      <sheetData sheetId="23"/>
      <sheetData sheetId="24">
        <row r="21">
          <cell r="C21" t="str">
            <v>Year</v>
          </cell>
        </row>
      </sheetData>
      <sheetData sheetId="25">
        <row r="21">
          <cell r="C21" t="str">
            <v>Year</v>
          </cell>
        </row>
      </sheetData>
      <sheetData sheetId="26">
        <row r="190">
          <cell r="J190">
            <v>39538</v>
          </cell>
        </row>
      </sheetData>
      <sheetData sheetId="27"/>
      <sheetData sheetId="28"/>
      <sheetData sheetId="29">
        <row r="190">
          <cell r="J190">
            <v>39538</v>
          </cell>
        </row>
      </sheetData>
      <sheetData sheetId="30">
        <row r="25">
          <cell r="W25">
            <v>39538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  <sheetName val="argentera"/>
      <sheetName val="Depreciation AR"/>
      <sheetName val="Tickmarks"/>
      <sheetName val="Input Key"/>
      <sheetName val="Summ"/>
      <sheetName val="Register"/>
      <sheetName val="1-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PHE-working"/>
      <sheetName val="HAVC"/>
      <sheetName val="phe"/>
      <sheetName val="ANNEX-C"/>
      <sheetName val="SUMRY"/>
      <sheetName val="ANNEX-B"/>
      <sheetName val=" ANNEX- A"/>
      <sheetName val="CHECK LIST "/>
      <sheetName val="CEM RECP "/>
      <sheetName val="STEEL REC"/>
      <sheetName val="CERTI C"/>
      <sheetName val="CEM CONS  NTI"/>
      <sheetName val="CEM CONS  B"/>
      <sheetName val="CEM CONS  A "/>
      <sheetName val="#REF"/>
      <sheetName val="Form 6"/>
      <sheetName val="WORK TABLE"/>
      <sheetName val="BOQ_Direct_selling cost"/>
      <sheetName val="RCC,Ret. Wall"/>
      <sheetName val="Break up Sheet"/>
      <sheetName val="RA-markate"/>
      <sheetName val="dummy"/>
      <sheetName val="sept-plan"/>
      <sheetName val="Detail"/>
      <sheetName val="Data sheet"/>
      <sheetName val="Per Unit"/>
      <sheetName val="Door"/>
      <sheetName val="dlvoid"/>
      <sheetName val="Window"/>
      <sheetName val="Labor abs-NMR"/>
      <sheetName val="Equipment"/>
      <sheetName val="TBAL9697 -group wise  sdpl"/>
      <sheetName val="Field Values"/>
      <sheetName val="AK-Offertstammblatt"/>
      <sheetName val="10. &amp; 11. Rate Code &amp; BQ"/>
      <sheetName val="fromat - hvac-rab-1"/>
      <sheetName val="girder"/>
      <sheetName val="Fill this out first..."/>
      <sheetName val="Legal Risk Analysis"/>
      <sheetName val="cubes_M20"/>
      <sheetName val="WWR"/>
      <sheetName val="calcul"/>
      <sheetName val="final abstract"/>
      <sheetName val="Boq"/>
      <sheetName val="Detailed Summary (5)"/>
      <sheetName val="Mat.-Rates"/>
      <sheetName val="SITE OVERHEADS"/>
      <sheetName val="Labour"/>
      <sheetName val="list"/>
      <sheetName val="Sheet2"/>
      <sheetName val="BOQ_SERENO"/>
      <sheetName val="Aseet1998"/>
      <sheetName val="Results"/>
      <sheetName val="PLGroupings"/>
      <sheetName val="Site Dev BOQ"/>
      <sheetName val="7 Other Costs"/>
      <sheetName val="Labour productivity"/>
      <sheetName val="Cable-data"/>
      <sheetName val="CABLE DATA"/>
      <sheetName val="SUMMARY"/>
      <sheetName val="RECAPITULATION"/>
      <sheetName val="Plant Cost"/>
      <sheetName val="GBW"/>
      <sheetName val="Rate analysis"/>
      <sheetName val="labour coeff"/>
      <sheetName val="Main-Material"/>
      <sheetName val="Data"/>
      <sheetName val="Lead"/>
      <sheetName val="India F&amp;S 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"/>
      <sheetName val="org.CODE"/>
      <sheetName val="27-0000198"/>
      <sheetName val="245114237REN (2)"/>
      <sheetName val="245114237RR"/>
      <sheetName val="245114238REN (2)"/>
      <sheetName val="245114238RR"/>
      <sheetName val="245114239RR"/>
      <sheetName val="245114240REN (2)"/>
      <sheetName val="245114240RR"/>
      <sheetName val="245114242"/>
      <sheetName val="245114242RR"/>
      <sheetName val="245114243ENG"/>
      <sheetName val="245114243RR"/>
      <sheetName val="CODESORTED"/>
      <sheetName val="27-0000331"/>
      <sheetName val="THARD. INTEREST"/>
      <sheetName val="367000043LES."/>
      <sheetName val="36-7000006A"/>
      <sheetName val="36-7000006B"/>
      <sheetName val="36-7000006C"/>
      <sheetName val="36-7000006D"/>
      <sheetName val="27-0000113LES"/>
      <sheetName val="27-0000113RR"/>
      <sheetName val="168878901"/>
      <sheetName val="367000043RR"/>
      <sheetName val="142-60"/>
      <sheetName val="18-351"/>
      <sheetName val="885051013"/>
      <sheetName val="885051014"/>
      <sheetName val="885051015"/>
      <sheetName val="367000020RR"/>
      <sheetName val="367000020RC"/>
      <sheetName val="367000020OR"/>
      <sheetName val="367000045RR"/>
      <sheetName val="367000045RREM"/>
      <sheetName val="367000045OR"/>
      <sheetName val="367000053RR"/>
      <sheetName val="367000053RRR"/>
      <sheetName val="142-24B"/>
      <sheetName val="142-24A"/>
      <sheetName val="142-56A"/>
      <sheetName val="142-56B"/>
      <sheetName val="18-171"/>
      <sheetName val="888868971b"/>
      <sheetName val="888868971a"/>
      <sheetName val="911"/>
      <sheetName val="924"/>
      <sheetName val="364"/>
      <sheetName val="348"/>
      <sheetName val="335"/>
      <sheetName val="351"/>
      <sheetName val="367-35A"/>
      <sheetName val="367-35B"/>
      <sheetName val="32-151"/>
      <sheetName val="18-10a"/>
      <sheetName val="18-10b"/>
      <sheetName val="18-10c"/>
      <sheetName val="18-39A"/>
      <sheetName val="18-39B"/>
      <sheetName val="18-39C"/>
      <sheetName val="18-39D"/>
      <sheetName val="18-39E"/>
      <sheetName val="18-39F"/>
      <sheetName val="18-40A"/>
      <sheetName val="18-40B"/>
      <sheetName val="18-40C"/>
      <sheetName val="18-40D"/>
      <sheetName val="1"/>
      <sheetName val="88-8868836"/>
      <sheetName val="18-171c"/>
      <sheetName val="18-171b"/>
      <sheetName val="18-171a"/>
      <sheetName val="142-058"/>
      <sheetName val="142-63A"/>
      <sheetName val="142-63B"/>
      <sheetName val="142-68A"/>
      <sheetName val="142-68B"/>
      <sheetName val="142-61B"/>
      <sheetName val="142-61A"/>
      <sheetName val="142-069"/>
      <sheetName val="142-69A"/>
      <sheetName val="142-54A"/>
      <sheetName val="142-54B"/>
      <sheetName val="142-80A"/>
      <sheetName val="142-80B"/>
      <sheetName val="142-65a"/>
      <sheetName val="142-65b"/>
      <sheetName val="142-58A"/>
      <sheetName val="142-37A"/>
      <sheetName val="142-37B"/>
      <sheetName val="142-66A"/>
      <sheetName val="142-66B"/>
      <sheetName val="367-22A"/>
      <sheetName val="367-22B"/>
      <sheetName val="367-79"/>
      <sheetName val="01-500"/>
      <sheetName val="14-2010"/>
      <sheetName val="14-2040A"/>
      <sheetName val="14-2040B"/>
      <sheetName val="14-5113912A"/>
      <sheetName val="14-5113912B"/>
      <sheetName val="18-052A"/>
      <sheetName val="18-052B"/>
      <sheetName val="18-127"/>
      <sheetName val="18-131A"/>
      <sheetName val="18-131B"/>
      <sheetName val="18-167"/>
      <sheetName val="18-176"/>
      <sheetName val="18-242"/>
      <sheetName val="18-291"/>
      <sheetName val="19-503"/>
      <sheetName val="19-503A"/>
      <sheetName val="19-503B"/>
      <sheetName val="19-5114016"/>
      <sheetName val="22-004D"/>
      <sheetName val="22-004J"/>
      <sheetName val="22-004F"/>
      <sheetName val="24-5114125"/>
      <sheetName val="24-5114219"/>
      <sheetName val="24-5114132"/>
      <sheetName val="32-010"/>
      <sheetName val="32-018"/>
      <sheetName val="32-025A"/>
      <sheetName val="32-025B"/>
      <sheetName val="32-025C"/>
      <sheetName val="32-036"/>
      <sheetName val="32-026A"/>
      <sheetName val="32-026B"/>
      <sheetName val="32-026C"/>
      <sheetName val="32-067A"/>
      <sheetName val="32-067B"/>
      <sheetName val="32-083"/>
      <sheetName val="32-146D"/>
      <sheetName val="32-146J"/>
      <sheetName val="32-146F"/>
      <sheetName val="36-7096"/>
      <sheetName val="88-8868971A"/>
      <sheetName val="88-8868971B"/>
      <sheetName val="DD-AUG"/>
      <sheetName val="DD-SEPT"/>
      <sheetName val="DD-OCT"/>
      <sheetName val="DD-NOV"/>
      <sheetName val="DD-DEC"/>
      <sheetName val="DD-JAN"/>
      <sheetName val="DD-FEB"/>
      <sheetName val="DD-MARCH"/>
      <sheetName val="36-328"/>
      <sheetName val="36-328 (2)"/>
      <sheetName val="245114237REN"/>
      <sheetName val="245114238REN"/>
      <sheetName val="245114240REN"/>
      <sheetName val="Sheet6"/>
      <sheetName val="Sheet4"/>
      <sheetName val="LookupTables"/>
      <sheetName val="Qtrly CF"/>
      <sheetName val="graphs"/>
      <sheetName val="POWER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C1ㅇ"/>
      <sheetName val="Base BM-rebar"/>
      <sheetName val="List"/>
      <sheetName val="Raw Data"/>
      <sheetName val="BOQ"/>
      <sheetName val="Fit Out B2a"/>
      <sheetName val="Qo-1585"/>
      <sheetName val="FOL - Bar"/>
      <sheetName val="katsayı"/>
      <sheetName val="Testing"/>
      <sheetName val="ANALIZ"/>
      <sheetName val="③赤紙(日文)"/>
      <sheetName val="KADIKES2"/>
      <sheetName val="Co_Ef"/>
      <sheetName val="Co Eff"/>
      <sheetName val="TESİSAT"/>
      <sheetName val="Option"/>
      <sheetName val="C3"/>
      <sheetName val="Day work"/>
      <sheetName val="FitOutConfCentre"/>
      <sheetName val="기계내역서"/>
      <sheetName val="Calendar"/>
      <sheetName val="Payments and Cash Calls"/>
      <sheetName val="Base_BM-rebar"/>
      <sheetName val="Raw_Data"/>
      <sheetName val="COST"/>
      <sheetName val="Schedules"/>
      <sheetName val="SubmitCal"/>
      <sheetName val="Register"/>
      <sheetName val="Lstsub"/>
      <sheetName val="QUOTE_E"/>
      <sheetName val="Trade"/>
      <sheetName val="1"/>
      <sheetName val="Gravel in pond"/>
      <sheetName val="item #13  Structur"/>
      <sheetName val="Item # 20 Structure"/>
      <sheetName val="MASTER_RATE ANALYSIS"/>
      <sheetName val="Eq. Mobilization"/>
      <sheetName val="Sheet1"/>
      <sheetName val="mvac_Offer"/>
      <sheetName val="mvac_BOQ"/>
      <sheetName val="Summary"/>
      <sheetName val="Factors"/>
      <sheetName val="Chiet tinh dz22"/>
      <sheetName val=" GULF"/>
      <sheetName val="NPV"/>
      <sheetName val="Co_Eff"/>
      <sheetName val="Fit_Out_B2a"/>
      <sheetName val="입찰내역 발주처 양식"/>
      <sheetName val="SPT vs PHI"/>
      <sheetName val="AOP Summary-2"/>
      <sheetName val="공사내역"/>
      <sheetName val="Basic Material Costs"/>
      <sheetName val="Control"/>
      <sheetName val="Direct"/>
      <sheetName val="SEX"/>
      <sheetName val="opstat"/>
      <sheetName val="costs"/>
      <sheetName val="Base_BM-rebar1"/>
      <sheetName val="Raw_Data1"/>
      <sheetName val="FOL_-_Bar"/>
      <sheetName val="Day_work"/>
      <sheetName val="Payments_and_Cash_Calls"/>
      <sheetName val="SPT_vs_PHI"/>
      <sheetName val="Chiet_tinh_dz22"/>
      <sheetName val="입찰내역_발주처_양식"/>
      <sheetName val="GRSummary"/>
      <sheetName val="#REF"/>
      <sheetName val="KABLO"/>
      <sheetName val="Fit_Out_B2a1"/>
      <sheetName val="Co_Eff1"/>
      <sheetName val="AOP_Summary-2"/>
      <sheetName val="1.11.b"/>
      <sheetName val="Funding Drwdn"/>
      <sheetName val="NOTES"/>
      <sheetName val="data"/>
      <sheetName val="TABLO-3"/>
      <sheetName val="ERECIN"/>
      <sheetName val="01-RESOURCE LIST"/>
      <sheetName val="Part-A"/>
      <sheetName val="BYBU96"/>
      <sheetName val="Architect"/>
      <sheetName val="vendor"/>
      <sheetName val="upa"/>
      <sheetName val="Base_BM-rebar2"/>
      <sheetName val="Raw_Data2"/>
      <sheetName val="FOL_-_Bar1"/>
      <sheetName val="Day_work1"/>
      <sheetName val="Payments_and_Cash_Calls1"/>
      <sheetName val="item_#13__Structur"/>
      <sheetName val="Item_#_20_Structure"/>
      <sheetName val="MASTER_RATE_ANALYSIS"/>
      <sheetName val="Gravel_in_pond"/>
      <sheetName val="Eq__Mobilization"/>
      <sheetName val="(Not to print)"/>
      <sheetName val="Demand"/>
      <sheetName val="Occ"/>
      <sheetName val="Summ"/>
      <sheetName val="MOS"/>
      <sheetName val="mw"/>
      <sheetName val="LOB"/>
      <sheetName val="sal"/>
      <sheetName val="Rate Analysis"/>
      <sheetName val="analysis"/>
      <sheetName val="SCHEDULE"/>
      <sheetName val="Labour"/>
      <sheetName val="Area Analysis"/>
      <sheetName val="Sensitivity"/>
      <sheetName val="Food"/>
      <sheetName val="Build-up"/>
      <sheetName val="DETAILED  BOQ"/>
      <sheetName val="bkg"/>
      <sheetName val="cbrd460"/>
      <sheetName val="bcl"/>
      <sheetName val="1.0 Section 1 Cover"/>
      <sheetName val="COLUMN"/>
      <sheetName val="Formulas"/>
      <sheetName val="PE"/>
      <sheetName val="15.13"/>
      <sheetName val="Bldg"/>
      <sheetName val="Est"/>
      <sheetName val="공문"/>
      <sheetName val="Takeoff"/>
      <sheetName val="报价费率计算表"/>
      <sheetName val="laroux"/>
      <sheetName val="Summary "/>
      <sheetName val="VVa"/>
      <sheetName val="BOQ-FD PA"/>
      <sheetName val="Price List FD PA"/>
      <sheetName val="MS08-01 S"/>
      <sheetName val="MS08-01 P"/>
      <sheetName val="Cashflow Analysis"/>
      <sheetName val="mapping"/>
      <sheetName val="DBs"/>
      <sheetName val="Cost Sheet"/>
      <sheetName val="fire detection offer"/>
      <sheetName val="fire detection cost"/>
      <sheetName val="Price List"/>
      <sheetName val="Equip"/>
      <sheetName val="PROGRAM"/>
      <sheetName val="CASHFLOW"/>
      <sheetName val="E H Blinding"/>
      <sheetName val="E H Excavation"/>
      <sheetName val="Pc name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Base_BM-rebar3"/>
      <sheetName val="Raw_Data3"/>
      <sheetName val="Co_Eff2"/>
      <sheetName val="Fit_Out_B2a2"/>
      <sheetName val="FOL_-_Bar2"/>
      <sheetName val="Day_work2"/>
      <sheetName val="Payments_and_Cash_Calls2"/>
      <sheetName val="Chiet_tinh_dz221"/>
      <sheetName val="입찰내역_발주처_양식1"/>
      <sheetName val="AOP_Summary-21"/>
      <sheetName val="SPT_vs_PHI1"/>
      <sheetName val="1_11_b"/>
      <sheetName val="Basic_Material_Costs"/>
      <sheetName val="item_#13__Structur1"/>
      <sheetName val="Item_#_20_Structure1"/>
      <sheetName val="MASTER_RATE_ANALYSIS1"/>
      <sheetName val="Gravel_in_pond1"/>
      <sheetName val="Eq__Mobilization1"/>
      <sheetName val="(Not_to_print)"/>
      <sheetName val="15_13"/>
      <sheetName val="???? ??? ??"/>
      <sheetName val="Sheet7"/>
      <sheetName val="h-013211-2"/>
      <sheetName val="당초"/>
      <sheetName val="Spread"/>
      <sheetName val="CSC"/>
      <sheetName val="New Rates"/>
      <sheetName val="Bill No. 3"/>
      <sheetName val="SRC-B3U2"/>
      <sheetName val="Bill07"/>
      <sheetName val="운반"/>
      <sheetName val="11"/>
      <sheetName val="Headings"/>
      <sheetName val="Basement Budget"/>
      <sheetName val="imput costi par."/>
      <sheetName val="VIABILITY"/>
      <sheetName val="BILL 1"/>
      <sheetName val="RTW4"/>
      <sheetName val="Filter Block"/>
      <sheetName val="1-G1"/>
      <sheetName val="Kur"/>
      <sheetName val="Keşif-I"/>
      <sheetName val="HAKEDİŞ "/>
      <sheetName val="BUTCE+MANHOUR"/>
      <sheetName val="keşif özeti"/>
      <sheetName val="Katsayılar"/>
      <sheetName val="Bill.10"/>
      <sheetName val="Sec 1 BOQ"/>
      <sheetName val="Sec 2 BOQ-MRO"/>
      <sheetName val="Sec 3 BOQ-FBO"/>
      <sheetName val="Sec 4 BOQ-CUP"/>
      <sheetName val="Adsorption - MRO"/>
      <sheetName val="Adsorption - CUP"/>
      <sheetName val="Sec 5 BOQ-ASG"/>
      <sheetName val="Sec 6 BOQ-SUBSTN"/>
      <sheetName val="Sec 8 BOQ-dayworks"/>
      <sheetName val="Grand Summary"/>
      <sheetName val="col-reinft1"/>
      <sheetName val="일위대가"/>
      <sheetName val="COMPLEXALL"/>
      <sheetName val="BT3-Package 05"/>
      <sheetName val="BOQ-Civil"/>
      <sheetName val="Base_BM-rebar4"/>
      <sheetName val="Raw_Data4"/>
      <sheetName val="Co_Eff3"/>
      <sheetName val="Fit_Out_B2a3"/>
      <sheetName val="FOL_-_Bar3"/>
      <sheetName val="Day_work3"/>
      <sheetName val="Payments_and_Cash_Calls3"/>
      <sheetName val="Chiet_tinh_dz222"/>
      <sheetName val="입찰내역_발주처_양식2"/>
      <sheetName val="AOP_Summary-22"/>
      <sheetName val="SPT_vs_PHI2"/>
      <sheetName val="1_11_b1"/>
      <sheetName val="Basic_Material_Costs1"/>
      <sheetName val="item_#13__Structur2"/>
      <sheetName val="Item_#_20_Structure2"/>
      <sheetName val="MASTER_RATE_ANALYSIS2"/>
      <sheetName val="Gravel_in_pond2"/>
      <sheetName val="Eq__Mobilization2"/>
      <sheetName val="(Not_to_print)1"/>
      <sheetName val="15_131"/>
      <sheetName val="????_???_??"/>
      <sheetName val="Rate_Analysis"/>
      <sheetName val="_GULF"/>
      <sheetName val="Bill_No__3"/>
      <sheetName val="New_Rates"/>
      <sheetName val="1_0_Section_1_Cover"/>
      <sheetName val="Summary_"/>
      <sheetName val="BOQ-FD_PA"/>
      <sheetName val="Price_List_FD_PA"/>
      <sheetName val="4"/>
      <sheetName val="E H - H. W.P."/>
      <sheetName val="E. H. Treatment for pile cap"/>
      <sheetName val="basis"/>
      <sheetName val="DHEQSUPT"/>
      <sheetName val="Ra  stair"/>
      <sheetName val="BILL-1"/>
      <sheetName val="BILL-3"/>
      <sheetName val="Base_BM-rebar5"/>
      <sheetName val="Raw_Data5"/>
      <sheetName val="Co_Eff4"/>
      <sheetName val="Fit_Out_B2a4"/>
      <sheetName val="FOL_-_Bar4"/>
      <sheetName val="Day_work4"/>
      <sheetName val="Payments_and_Cash_Calls4"/>
      <sheetName val="Chiet_tinh_dz223"/>
      <sheetName val="입찰내역_발주처_양식3"/>
      <sheetName val="AOP_Summary-23"/>
      <sheetName val="SPT_vs_PHI3"/>
      <sheetName val="1_11_b2"/>
      <sheetName val="Basic_Material_Costs2"/>
      <sheetName val="item_#13__Structur3"/>
      <sheetName val="Item_#_20_Structure3"/>
      <sheetName val="MASTER_RATE_ANALYSIS3"/>
      <sheetName val="Gravel_in_pond3"/>
      <sheetName val="Eq__Mobilization3"/>
      <sheetName val="(Not_to_print)2"/>
      <sheetName val="15_132"/>
      <sheetName val="????_???_??1"/>
      <sheetName val="Rate_Analysis1"/>
      <sheetName val="_GULF1"/>
      <sheetName val="Bill_No__31"/>
      <sheetName val="New_Rates1"/>
      <sheetName val="1_0_Section_1_Cover1"/>
      <sheetName val="Summary_1"/>
      <sheetName val="BOQ-FD_PA1"/>
      <sheetName val="Price_List_FD_PA1"/>
      <sheetName val="Area_Analysis"/>
      <sheetName val="DETAILED__BOQ"/>
      <sheetName val="BT3-Package_05"/>
      <sheetName val="E_H_-_H__W_P_"/>
      <sheetName val="E__H__Treatment_for_pile_cap"/>
      <sheetName val="imput_costi_par_"/>
      <sheetName val="Cost_Sheet"/>
      <sheetName val="fire_detection_offer"/>
      <sheetName val="fire_detection_cost"/>
      <sheetName val="Price_List"/>
      <sheetName val="Cashflow_Analysis"/>
      <sheetName val="MS08-01_S"/>
      <sheetName val="MS08-01_P"/>
      <sheetName val="E_H_Blinding"/>
      <sheetName val="E_H_Excavation"/>
      <sheetName val="Pc_name"/>
      <sheetName val="US_Ship_Repair_Industry_Growth"/>
      <sheetName val="Market_Overview"/>
      <sheetName val="US_Shipyard_Repair_Output"/>
      <sheetName val="Summary_Financials"/>
      <sheetName val="HAKEDİŞ_"/>
      <sheetName val="keşif_özeti"/>
      <sheetName val="Base_BM-rebar6"/>
      <sheetName val="Raw_Data6"/>
      <sheetName val="Fit_Out_B2a5"/>
      <sheetName val="FOL_-_Bar5"/>
      <sheetName val="Co_Eff5"/>
      <sheetName val="Day_work5"/>
      <sheetName val="Payments_and_Cash_Calls5"/>
      <sheetName val="Chiet_tinh_dz224"/>
      <sheetName val="입찰내역_발주처_양식4"/>
      <sheetName val="AOP_Summary-24"/>
      <sheetName val="SPT_vs_PHI4"/>
      <sheetName val="1_11_b3"/>
      <sheetName val="Basic_Material_Costs3"/>
      <sheetName val="item_#13__Structur4"/>
      <sheetName val="Item_#_20_Structure4"/>
      <sheetName val="MASTER_RATE_ANALYSIS4"/>
      <sheetName val="Gravel_in_pond4"/>
      <sheetName val="Eq__Mobilization4"/>
      <sheetName val="(Not_to_print)3"/>
      <sheetName val="Database"/>
      <sheetName val="Material-1"/>
      <sheetName val=" N Finansal Eğri"/>
      <sheetName val="HKED.KEŞFİ İmalat"/>
      <sheetName val="YEŞİL DEFTER-İmalat"/>
      <sheetName val="rayıc"/>
      <sheetName val="Rapor"/>
      <sheetName val="ESCON"/>
      <sheetName val="34. BLOK EK ISLER-NO1 HAKEDIS"/>
      <sheetName val="3004"/>
      <sheetName val="SERVICES I"/>
      <sheetName val="Sayfa1"/>
      <sheetName val="INDIRECT COST"/>
      <sheetName val="Project"/>
      <sheetName val="PRICE INFO"/>
      <sheetName val="RC SUMMARY"/>
      <sheetName val="LABOUR PRODUCTIVITY-TAV"/>
      <sheetName val="MATERIAL PRICES"/>
      <sheetName val="CONCRETE ANALYSIS"/>
      <sheetName val="PriceSummary"/>
      <sheetName val="CLAY"/>
      <sheetName val="Form 6"/>
      <sheetName val="Design"/>
      <sheetName val="fORMAT"/>
      <sheetName val="Certificate "/>
      <sheetName val="Valn Cover"/>
      <sheetName val="Contract Part"/>
      <sheetName val="M Budget"/>
      <sheetName val="Material of Quantities"/>
      <sheetName val="unit price list"/>
      <sheetName val="Project Data"/>
      <sheetName val="Cover"/>
      <sheetName val="Ｎｏ.13"/>
      <sheetName val="아파트 "/>
      <sheetName val="6MONTHS"/>
      <sheetName val="Sign (2)"/>
      <sheetName val="IPC"/>
      <sheetName val="Contents"/>
      <sheetName val="C P A Blinding"/>
      <sheetName val="DATI_CONS"/>
      <sheetName val="FA_SUMMARY"/>
      <sheetName val="#3E1_GCR"/>
      <sheetName val="FINA"/>
      <sheetName val="BILL-6"/>
      <sheetName val="office"/>
      <sheetName val="Lab"/>
      <sheetName val="SS MH"/>
      <sheetName val="GWC"/>
      <sheetName val="NWC"/>
      <sheetName val="MANP"/>
      <sheetName val="Inputs"/>
      <sheetName val="hvac"/>
      <sheetName val="B.100"/>
      <sheetName val="SOR"/>
      <sheetName val="Data Sheet"/>
      <sheetName val="ARC308-1"/>
      <sheetName val="Payment"/>
      <sheetName val="Input"/>
      <sheetName val="CostPlan"/>
      <sheetName val="Ti"/>
      <sheetName val="Criteria"/>
      <sheetName val="PROJECT BRIEF_EX_NEW_"/>
      <sheetName val="cal"/>
      <sheetName val="schedule nos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8.1-8.2"/>
      <sheetName val="8.3-8.4"/>
      <sheetName val="CERTIFICATE"/>
      <sheetName val="2.05 Sprinkler"/>
      <sheetName val="2.01 Electrical "/>
      <sheetName val="INPUT - Revenue &amp; CGS"/>
      <sheetName val="Code03"/>
      <sheetName val="Category Lookup Table"/>
      <sheetName val="Netstatement"/>
      <sheetName val="Part A"/>
      <sheetName val="PROJECT_BRIEF_EX_NEW_1"/>
      <sheetName val="B_1001"/>
      <sheetName val="schedule_nos1"/>
      <sheetName val="3_11"/>
      <sheetName val="2_21"/>
      <sheetName val="3_41"/>
      <sheetName val="5_41"/>
      <sheetName val="8_11"/>
      <sheetName val="5_11"/>
      <sheetName val="6_31"/>
      <sheetName val="2_31"/>
      <sheetName val="3_61"/>
      <sheetName val="2_51"/>
      <sheetName val="8_31"/>
      <sheetName val="3_21"/>
      <sheetName val="2_41"/>
      <sheetName val="2_11"/>
      <sheetName val="5_71"/>
      <sheetName val="3_31"/>
      <sheetName val="3_51"/>
      <sheetName val="2_81"/>
      <sheetName val="2_61"/>
      <sheetName val="Area_Analysis1"/>
      <sheetName val="DETAILED__BOQ1"/>
      <sheetName val="8_1-8_21"/>
      <sheetName val="8_3-8_41"/>
      <sheetName val="2_05_Sprinkler1"/>
      <sheetName val="2_01_Electrical_1"/>
      <sheetName val="INPUT_-_Revenue_&amp;_CGS1"/>
      <sheetName val="Category_Lookup_Table1"/>
      <sheetName val="Part_A1"/>
      <sheetName val="PROJECT_BRIEF_EX_NEW_"/>
      <sheetName val="B_100"/>
      <sheetName val="schedule_nos"/>
      <sheetName val="3_1"/>
      <sheetName val="2_2"/>
      <sheetName val="3_4"/>
      <sheetName val="5_4"/>
      <sheetName val="8_1"/>
      <sheetName val="5_1"/>
      <sheetName val="6_3"/>
      <sheetName val="2_3"/>
      <sheetName val="3_6"/>
      <sheetName val="2_5"/>
      <sheetName val="8_3"/>
      <sheetName val="3_2"/>
      <sheetName val="2_4"/>
      <sheetName val="2_1"/>
      <sheetName val="5_7"/>
      <sheetName val="3_3"/>
      <sheetName val="3_5"/>
      <sheetName val="2_8"/>
      <sheetName val="2_6"/>
      <sheetName val="8_1-8_2"/>
      <sheetName val="8_3-8_4"/>
      <sheetName val="2_05_Sprinkler"/>
      <sheetName val="2_01_Electrical_"/>
      <sheetName val="INPUT_-_Revenue_&amp;_CGS"/>
      <sheetName val="Category_Lookup_Table"/>
      <sheetName val="Part_A"/>
      <sheetName val="B_1002"/>
      <sheetName val="2_05_Sprinkler2"/>
      <sheetName val="2_01_Electrical_2"/>
      <sheetName val="schedule_nos2"/>
      <sheetName val="3_12"/>
      <sheetName val="2_22"/>
      <sheetName val="3_42"/>
      <sheetName val="5_42"/>
      <sheetName val="8_12"/>
      <sheetName val="5_12"/>
      <sheetName val="6_32"/>
      <sheetName val="2_32"/>
      <sheetName val="3_62"/>
      <sheetName val="2_52"/>
      <sheetName val="8_32"/>
      <sheetName val="3_22"/>
      <sheetName val="2_42"/>
      <sheetName val="2_12"/>
      <sheetName val="5_72"/>
      <sheetName val="3_32"/>
      <sheetName val="3_52"/>
      <sheetName val="2_82"/>
      <sheetName val="2_62"/>
      <sheetName val="Area_Analysis2"/>
      <sheetName val="DETAILED__BOQ2"/>
      <sheetName val="8_1-8_22"/>
      <sheetName val="8_3-8_42"/>
      <sheetName val="_GULF2"/>
      <sheetName val="PROJECT_BRIEF_EX_NEW_2"/>
      <sheetName val="INPUT_-_Revenue_&amp;_CGS2"/>
      <sheetName val="Category_Lookup_Table2"/>
      <sheetName val="Part_A2"/>
      <sheetName val="Summary Transformers"/>
      <sheetName val="PROJECT BRIEF(EX.NEW)"/>
      <sheetName val="Data_Sheet"/>
      <sheetName val="Staff Acco."/>
      <sheetName val="PB"/>
      <sheetName val="9618UH"/>
      <sheetName val="New Issue Pipeline"/>
      <sheetName val="ELECTRICAL"/>
      <sheetName val="PLUMBING&amp;FF"/>
      <sheetName val="Bldg Wise Summaries 20-10-09"/>
      <sheetName val="A4 Register"/>
      <sheetName val="MOU"/>
      <sheetName val="Contra"/>
      <sheetName val="LetterofComf"/>
      <sheetName val="Forecast"/>
      <sheetName val="VO"/>
      <sheetName val="NegVO"/>
      <sheetName val="CrNotes"/>
      <sheetName val="AEAGraph"/>
      <sheetName val="Materials "/>
      <sheetName val="MAchinery(R1)"/>
      <sheetName val="intr stool brkup"/>
      <sheetName val="Rates"/>
      <sheetName val="Master Data Sheet"/>
      <sheetName val="Manpower"/>
      <sheetName val="CASHFLOWS"/>
      <sheetName val="Schedule(4)"/>
      <sheetName val="Name"/>
      <sheetName val="upa of boq"/>
      <sheetName val="inWords"/>
      <sheetName val="equipment"/>
      <sheetName val="Summary Foreign Comp"/>
      <sheetName val="material"/>
      <sheetName val="wordsdata"/>
      <sheetName val="dýsýplýn"/>
      <sheetName val="15 문제점"/>
      <sheetName val="Doha Farm"/>
      <sheetName val="p&amp;m"/>
      <sheetName val="Preliminaries-REVISED"/>
      <sheetName val="SUM"/>
      <sheetName val="Sheet8"/>
      <sheetName val="Degiskenler"/>
      <sheetName val="analizler"/>
      <sheetName val="BQMPALOC"/>
      <sheetName val="APP. B"/>
      <sheetName val="App. A(contd)"/>
      <sheetName val="钢筋"/>
      <sheetName val="S3 Architectural"/>
      <sheetName val="BILL_11"/>
      <sheetName val="HAKEDİŞ_1"/>
      <sheetName val="keşif_özeti1"/>
      <sheetName val="Bill_101"/>
      <sheetName val="imput_costi_par_1"/>
      <sheetName val="BILL_1"/>
      <sheetName val="Bill_10"/>
      <sheetName val="1. Summary Sheet (R01_Oct.2019)"/>
      <sheetName val="DETAIL"/>
      <sheetName val="CBDG"/>
      <sheetName val="CREEL"/>
      <sheetName val="0RESULT"/>
      <sheetName val="EEV(Prilim)"/>
      <sheetName val="Specs"/>
      <sheetName val="FORM5"/>
      <sheetName val="macros"/>
      <sheetName val="Mp-team 1"/>
      <sheetName val="Area_Analysis3"/>
      <sheetName val="DETAILED__BOQ3"/>
      <sheetName val="_GULF3"/>
      <sheetName val="PROJECT_BRIEF_EX_NEW_3"/>
      <sheetName val="B_1003"/>
      <sheetName val="schedule_nos3"/>
      <sheetName val="3_13"/>
      <sheetName val="2_23"/>
      <sheetName val="3_43"/>
      <sheetName val="5_43"/>
      <sheetName val="8_13"/>
      <sheetName val="5_13"/>
      <sheetName val="6_33"/>
      <sheetName val="2_33"/>
      <sheetName val="3_63"/>
      <sheetName val="2_53"/>
      <sheetName val="8_33"/>
      <sheetName val="3_23"/>
      <sheetName val="2_43"/>
      <sheetName val="2_13"/>
      <sheetName val="5_73"/>
      <sheetName val="3_33"/>
      <sheetName val="3_53"/>
      <sheetName val="2_83"/>
      <sheetName val="2_63"/>
      <sheetName val="8_1-8_23"/>
      <sheetName val="8_3-8_43"/>
      <sheetName val="2_05_Sprinkler3"/>
      <sheetName val="2_01_Electrical_3"/>
      <sheetName val="INPUT_-_Revenue_&amp;_CGS3"/>
      <sheetName val="Category_Lookup_Table3"/>
      <sheetName val="Part_A3"/>
      <sheetName val="Data_Sheet1"/>
      <sheetName val="Gravel_in_pond5"/>
      <sheetName val="Area_Analysis4"/>
      <sheetName val="DETAILED__BOQ4"/>
      <sheetName val="Basic_Material_Costs4"/>
      <sheetName val="_GULF4"/>
      <sheetName val="PROJECT_BRIEF_EX_NEW_4"/>
      <sheetName val="B_1004"/>
      <sheetName val="schedule_nos4"/>
      <sheetName val="3_14"/>
      <sheetName val="2_24"/>
      <sheetName val="3_44"/>
      <sheetName val="5_44"/>
      <sheetName val="8_14"/>
      <sheetName val="5_14"/>
      <sheetName val="6_34"/>
      <sheetName val="2_34"/>
      <sheetName val="3_64"/>
      <sheetName val="2_54"/>
      <sheetName val="8_34"/>
      <sheetName val="3_24"/>
      <sheetName val="2_44"/>
      <sheetName val="2_14"/>
      <sheetName val="5_74"/>
      <sheetName val="3_34"/>
      <sheetName val="3_54"/>
      <sheetName val="2_84"/>
      <sheetName val="2_64"/>
      <sheetName val="8_1-8_24"/>
      <sheetName val="8_3-8_44"/>
      <sheetName val="2_05_Sprinkler4"/>
      <sheetName val="2_01_Electrical_4"/>
      <sheetName val="INPUT_-_Revenue_&amp;_CGS4"/>
      <sheetName val="Category_Lookup_Table4"/>
      <sheetName val="Part_A4"/>
      <sheetName val="Summary_Transformers"/>
      <sheetName val="PROJECT_BRIEF(EX_NEW)"/>
      <sheetName val="Summary_Transformers1"/>
      <sheetName val="PROJECT_BRIEF(EX_NEW)1"/>
      <sheetName val="Main Log"/>
      <sheetName val="2.0 Section 2 Cover"/>
      <sheetName val="OnSchedule"/>
      <sheetName val="Budget"/>
      <sheetName val="Curve"/>
      <sheetName val="sc"/>
      <sheetName val="HQ-TO"/>
      <sheetName val="Sec_1_BOQ"/>
      <sheetName val="Sec_2_BOQ-MRO"/>
      <sheetName val="Sec_3_BOQ-FBO"/>
      <sheetName val="Sec_4_BOQ-CUP"/>
      <sheetName val="Adsorption_-_MRO"/>
      <sheetName val="Adsorption_-_CUP"/>
      <sheetName val="Sec_5_BOQ-ASG"/>
      <sheetName val="Sec_6_BOQ-SUBSTN"/>
      <sheetName val="Sec_8_BOQ-dayworks"/>
      <sheetName val="Grand_Summary"/>
      <sheetName val="01-RESOURCE_LIST"/>
      <sheetName val="nw4"/>
      <sheetName val="nw4 (2)"/>
      <sheetName val="VENTILATIE"/>
      <sheetName val="MALZEME"/>
      <sheetName val="Airfreight(A)"/>
      <sheetName val="IMAR(B)"/>
      <sheetName val="HD(C)"/>
      <sheetName val="Z-Lock(D)"/>
      <sheetName val="Rentals(E)"/>
      <sheetName val="Not in Budget(F)"/>
      <sheetName val="Logistics(G)"/>
      <sheetName val="BES(H)"/>
      <sheetName val="RAF(I)"/>
      <sheetName val="HD Mat'ls(J)"/>
      <sheetName val="Qty(K)"/>
      <sheetName val="Disputed Rates(L)"/>
      <sheetName val="Cable Codes"/>
      <sheetName val="FAB별"/>
      <sheetName val="India F&amp;S Template"/>
      <sheetName val="200205C"/>
      <sheetName val="MATERIALS"/>
      <sheetName val="SIVA"/>
      <sheetName val="PRICES"/>
      <sheetName val="SW"/>
      <sheetName val="SW (2)"/>
      <sheetName val="INDIRECTS"/>
      <sheetName val="Civil Work - B Wall"/>
      <sheetName val="MEP"/>
      <sheetName val="LANDSCAPE"/>
      <sheetName val="SHADES &amp; GATES"/>
      <sheetName val="ADDITIONAL"/>
      <sheetName val="NOTES (2)"/>
      <sheetName val="LANDSCAPE (2)"/>
      <sheetName val="Civil Work - B Wall (2)"/>
      <sheetName val="LANDSCAPE (Hard &amp; Soft)"/>
      <sheetName val="Civil Work - B Wall (3)"/>
      <sheetName val="8-31-98"/>
      <sheetName val="worksheet inchican"/>
      <sheetName val="combined 9-30"/>
      <sheetName val="Control Sheet Header"/>
      <sheetName val="upa_of_boq"/>
      <sheetName val="Summary_Foreign_Comp"/>
      <sheetName val="Doha_Farm"/>
      <sheetName val="15_문제점"/>
      <sheetName val="Ra__stair"/>
      <sheetName val="Master_Data_Sheet"/>
      <sheetName val="PRICE_INFO"/>
      <sheetName val="RC_SUMMARY"/>
      <sheetName val="LABOUR_PRODUCTIVITY-TAV"/>
      <sheetName val="MATERIAL_PRICES"/>
      <sheetName val="CONCRETE_ANALYSIS"/>
      <sheetName val="Certificate_"/>
      <sheetName val="Valn_Cover"/>
      <sheetName val="Contract_Part"/>
      <sheetName val="_N_Finansal_Eğri"/>
      <sheetName val="HKED_KEŞFİ_İmalat"/>
      <sheetName val="YEŞİL_DEFTER-İmalat"/>
      <sheetName val="SERVICES_I"/>
      <sheetName val="34__BLOK_EK_ISLER-NO1_HAKEDIS"/>
      <sheetName val="Form_6"/>
      <sheetName val="APP__B"/>
      <sheetName val="App__A(contd)"/>
      <sheetName val="PLT-SUM"/>
      <sheetName val="실행"/>
      <sheetName val="Base_BM-rebar7"/>
      <sheetName val="Raw_Data7"/>
      <sheetName val="Fit_Out_B2a6"/>
      <sheetName val="FOL_-_Bar6"/>
      <sheetName val="Co_Eff6"/>
      <sheetName val="Day_work6"/>
      <sheetName val="Payments_and_Cash_Calls6"/>
      <sheetName val="Chiet_tinh_dz225"/>
      <sheetName val="입찰내역_발주처_양식5"/>
      <sheetName val="SPT_vs_PHI5"/>
      <sheetName val="item_#13__Structur5"/>
      <sheetName val="Item_#_20_Structure5"/>
      <sheetName val="AOP_Summary-25"/>
      <sheetName val="1_11_b4"/>
      <sheetName val="MASTER_RATE_ANALYSIS5"/>
      <sheetName val="Eq__Mobilization5"/>
      <sheetName val="(Not_to_print)4"/>
      <sheetName val="15_133"/>
      <sheetName val="imput_costi_par_2"/>
      <sheetName val="BILL_12"/>
      <sheetName val="Summary_2"/>
      <sheetName val="BOQ-FD_PA2"/>
      <sheetName val="Price_List_FD_PA2"/>
      <sheetName val="Cost_Sheet1"/>
      <sheetName val="fire_detection_offer1"/>
      <sheetName val="fire_detection_cost1"/>
      <sheetName val="Price_List1"/>
      <sheetName val="HAKEDİŞ_2"/>
      <sheetName val="keşif_özeti2"/>
      <sheetName val="Rate_Analysis2"/>
      <sheetName val="BT3-Package_051"/>
      <sheetName val="????_???_??2"/>
      <sheetName val="Bill_No__32"/>
      <sheetName val="New_Rates2"/>
      <sheetName val="1_0_Section_1_Cover2"/>
      <sheetName val="E_H_-_H__W_P_1"/>
      <sheetName val="E__H__Treatment_for_pile_cap1"/>
      <sheetName val="Cashflow_Analysis1"/>
      <sheetName val="MS08-01_S1"/>
      <sheetName val="MS08-01_P1"/>
      <sheetName val="E_H_Blinding1"/>
      <sheetName val="E_H_Excavation1"/>
      <sheetName val="Pc_name1"/>
      <sheetName val="US_Ship_Repair_Industry_Growth1"/>
      <sheetName val="Market_Overview1"/>
      <sheetName val="US_Shipyard_Repair_Output1"/>
      <sheetName val="Summary_Financials1"/>
      <sheetName val="Bill_102"/>
      <sheetName val="C_P_A_Blinding"/>
      <sheetName val="Basement_Budget"/>
      <sheetName val="intr_stool_brkup"/>
      <sheetName val="S3_Architectural"/>
      <sheetName val="Funding_Drwdn"/>
      <sheetName val="Bldg_Wise_Summaries_20-10-09"/>
      <sheetName val="A4_Register"/>
      <sheetName val="INDIRECT_COST"/>
      <sheetName val="M_Budget"/>
      <sheetName val="Material_of_Quantities"/>
      <sheetName val="unit_price_list"/>
      <sheetName val="Project_Data"/>
      <sheetName val="Ｎｏ_13"/>
      <sheetName val="아파트_"/>
      <sheetName val="Sign_(2)"/>
      <sheetName val="Materials_"/>
      <sheetName val="Staff_Acco_"/>
      <sheetName val="New_Issue_Pipeline"/>
      <sheetName val="1__Summary_Sheet_(R01_Oct_2019)"/>
      <sheetName val="Main_Log"/>
      <sheetName val="Not_in_Budget(F)"/>
      <sheetName val="HD_Mat'ls(J)"/>
      <sheetName val="Disputed_Rates(L)"/>
      <sheetName val="Filter_Block"/>
      <sheetName val="SS_MH"/>
      <sheetName val="Base_BM-rebar8"/>
      <sheetName val="Raw_Data8"/>
      <sheetName val="Fit_Out_B2a7"/>
      <sheetName val="Co_Eff7"/>
      <sheetName val="FOL_-_Bar7"/>
      <sheetName val="Payments_and_Cash_Calls7"/>
      <sheetName val="Day_work7"/>
      <sheetName val="Chiet_tinh_dz226"/>
      <sheetName val="입찰내역_발주처_양식6"/>
      <sheetName val="AOP_Summary-26"/>
      <sheetName val="SPT_vs_PHI6"/>
      <sheetName val="item_#13__Structur6"/>
      <sheetName val="Item_#_20_Structure6"/>
      <sheetName val="Basic_Material_Costs5"/>
      <sheetName val="1_11_b5"/>
      <sheetName val="MASTER_RATE_ANALYSIS6"/>
      <sheetName val="Gravel_in_pond6"/>
      <sheetName val="Eq__Mobilization6"/>
      <sheetName val="(Not_to_print)5"/>
      <sheetName val="imput_costi_par_3"/>
      <sheetName val="Summary_3"/>
      <sheetName val="BOQ-FD_PA3"/>
      <sheetName val="Price_List_FD_PA3"/>
      <sheetName val="Cost_Sheet2"/>
      <sheetName val="fire_detection_offer2"/>
      <sheetName val="fire_detection_cost2"/>
      <sheetName val="Price_List2"/>
      <sheetName val="15_134"/>
      <sheetName val="BILL_13"/>
      <sheetName val="HAKEDİŞ_3"/>
      <sheetName val="keşif_özeti3"/>
      <sheetName val="Rate_Analysis3"/>
      <sheetName val="BT3-Package_052"/>
      <sheetName val="New_Rates3"/>
      <sheetName val="????_???_??3"/>
      <sheetName val="Bill_No__33"/>
      <sheetName val="intr_stool_brkup1"/>
      <sheetName val="MS08-01_S2"/>
      <sheetName val="MS08-01_P2"/>
      <sheetName val="Cashflow_Analysis2"/>
      <sheetName val="upa_of_boq1"/>
      <sheetName val="Summary_Foreign_Comp1"/>
      <sheetName val="grand_summary1"/>
      <sheetName val="15_문제점1"/>
      <sheetName val="Doha_Farm1"/>
      <sheetName val="Ra__stair1"/>
      <sheetName val="Master_Data_Sheet1"/>
      <sheetName val="PRICE_INFO1"/>
      <sheetName val="RC_SUMMARY1"/>
      <sheetName val="LABOUR_PRODUCTIVITY-TAV1"/>
      <sheetName val="MATERIAL_PRICES1"/>
      <sheetName val="CONCRETE_ANALYSIS1"/>
      <sheetName val="Certificate_1"/>
      <sheetName val="Valn_Cover1"/>
      <sheetName val="Contract_Part1"/>
      <sheetName val="_N_Finansal_Eğri1"/>
      <sheetName val="HKED_KEŞFİ_İmalat1"/>
      <sheetName val="YEŞİL_DEFTER-İmalat1"/>
      <sheetName val="SERVICES_I1"/>
      <sheetName val="34__BLOK_EK_ISLER-NO1_HAKEDIS1"/>
      <sheetName val="Form_61"/>
      <sheetName val="APP__B1"/>
      <sheetName val="App__A(contd)1"/>
      <sheetName val="1_0_Section_1_Cover3"/>
      <sheetName val="E_H_Blinding2"/>
      <sheetName val="E_H_Excavation2"/>
      <sheetName val="Pc_name2"/>
      <sheetName val="US_Ship_Repair_Industry_Growth2"/>
      <sheetName val="Market_Overview2"/>
      <sheetName val="US_Shipyard_Repair_Output2"/>
      <sheetName val="Summary_Financials2"/>
      <sheetName val="C_P_A_Blinding1"/>
      <sheetName val="Basement_Budget1"/>
      <sheetName val="S3_Architectural1"/>
      <sheetName val="E_H_-_H__W_P_2"/>
      <sheetName val="E__H__Treatment_for_pile_cap2"/>
      <sheetName val="Bill_103"/>
      <sheetName val="Sec_1_BOQ1"/>
      <sheetName val="Sec_2_BOQ-MRO1"/>
      <sheetName val="Sec_3_BOQ-FBO1"/>
      <sheetName val="Sec_4_BOQ-CUP1"/>
      <sheetName val="Adsorption_-_MRO1"/>
      <sheetName val="Adsorption_-_CUP1"/>
      <sheetName val="Sec_5_BOQ-ASG1"/>
      <sheetName val="Sec_6_BOQ-SUBSTN1"/>
      <sheetName val="Sec_8_BOQ-dayworks1"/>
      <sheetName val="A4_Register1"/>
      <sheetName val="Bldg_Wise_Summaries_20-10-091"/>
      <sheetName val="Funding_Drwdn1"/>
      <sheetName val="INDIRECT_COST1"/>
      <sheetName val="M_Budget1"/>
      <sheetName val="Material_of_Quantities1"/>
      <sheetName val="unit_price_list1"/>
      <sheetName val="Project_Data1"/>
      <sheetName val="Ｎｏ_131"/>
      <sheetName val="아파트_1"/>
      <sheetName val="Sign_(2)1"/>
      <sheetName val="01-RESOURCE_LIST1"/>
      <sheetName val="Materials_1"/>
      <sheetName val="Not_in_Budget(F)1"/>
      <sheetName val="HD_Mat'ls(J)1"/>
      <sheetName val="Disputed_Rates(L)1"/>
      <sheetName val="Filter_Block1"/>
      <sheetName val="1__Summary_Sheet_(R01_Oct_20191"/>
      <sheetName val="Data_Sheet2"/>
      <sheetName val="SW_(2)"/>
      <sheetName val="Civil_Work_-_B_Wall"/>
      <sheetName val="SHADES_&amp;_GATES"/>
      <sheetName val="NOTES_(2)"/>
      <sheetName val="LANDSCAPE_(2)"/>
      <sheetName val="Civil_Work_-_B_Wall_(2)"/>
      <sheetName val="LANDSCAPE_(Hard_&amp;_Soft)"/>
      <sheetName val="Civil_Work_-_B_Wall_(3)"/>
      <sheetName val="Staff_Acco_1"/>
      <sheetName val="New_Issue_Pipeline1"/>
      <sheetName val="Main_Log1"/>
      <sheetName val="SS_MH1"/>
      <sheetName val="2_0_Section_2_Cover"/>
      <sheetName val="____ ___ __"/>
      <sheetName val="___________"/>
      <sheetName val="___________1"/>
      <sheetName val="Col-Schedule"/>
      <sheetName val="BORDGC"/>
      <sheetName val="slipsumpR"/>
      <sheetName val="Schedule of Material Submittals"/>
      <sheetName val="STAFFSCHED "/>
      <sheetName val="MAIN"/>
      <sheetName val="Competitors"/>
      <sheetName val="업무처리전"/>
      <sheetName val="Labor (HA)"/>
      <sheetName val="Equiment (HA)"/>
      <sheetName val="MTP"/>
      <sheetName val="Compar 28.12.17"/>
      <sheetName val="Master"/>
      <sheetName val="PNT-QUOT-#3"/>
      <sheetName val="COAT&amp;WRAP-QIOT-#3"/>
      <sheetName val="VL"/>
      <sheetName val="TN"/>
      <sheetName val="ND"/>
      <sheetName val="RAB AR&amp;STR"/>
      <sheetName val="tifico"/>
      <sheetName val="負荷集計（断熱不燃）"/>
      <sheetName val="A2 (4)"/>
      <sheetName val="Earthwork"/>
      <sheetName val="XL4Poppy"/>
      <sheetName val="Compar_28_12_17"/>
      <sheetName val="SUM-AIR-Submit"/>
      <sheetName val="MTO REV_2_ARMOR_"/>
      <sheetName val="Sheet2"/>
      <sheetName val="AQA"/>
      <sheetName val="Currency"/>
      <sheetName val="Sheet4"/>
      <sheetName val="도급양식"/>
      <sheetName val="G2- Ground works"/>
      <sheetName val="PRODL297"/>
      <sheetName val="2"/>
      <sheetName val="Graph"/>
      <sheetName val="Scatter"/>
      <sheetName val="2.2 STAFF Scedule"/>
      <sheetName val="Rate_Analysis4"/>
      <sheetName val="E_H_Blinding3"/>
      <sheetName val="E_H_Excavation3"/>
      <sheetName val="Pc_name3"/>
      <sheetName val="C_P_A_Blinding2"/>
      <sheetName val="imput_costi_par_4"/>
      <sheetName val="BILL_14"/>
      <sheetName val="15_135"/>
      <sheetName val="New_Rates4"/>
      <sheetName val="Basement_Budget2"/>
      <sheetName val="Summary_4"/>
      <sheetName val="BOQ-FD_PA4"/>
      <sheetName val="Price_List_FD_PA4"/>
      <sheetName val="????_???_??4"/>
      <sheetName val="MS08-01_S3"/>
      <sheetName val="MS08-01_P3"/>
      <sheetName val="Cashflow_Analysis3"/>
      <sheetName val="Cost_Sheet3"/>
      <sheetName val="fire_detection_offer3"/>
      <sheetName val="fire_detection_cost3"/>
      <sheetName val="Price_List3"/>
      <sheetName val="US_Ship_Repair_Industry_Growth3"/>
      <sheetName val="Market_Overview3"/>
      <sheetName val="US_Shipyard_Repair_Output3"/>
      <sheetName val="Summary_Financials3"/>
      <sheetName val="HAKEDİŞ_4"/>
      <sheetName val="keşif_özeti4"/>
      <sheetName val="Bill_104"/>
      <sheetName val="Sec_1_BOQ2"/>
      <sheetName val="Sec_2_BOQ-MRO2"/>
      <sheetName val="Sec_3_BOQ-FBO2"/>
      <sheetName val="Sec_4_BOQ-CUP2"/>
      <sheetName val="Adsorption_-_MRO2"/>
      <sheetName val="Adsorption_-_CUP2"/>
      <sheetName val="Sec_5_BOQ-ASG2"/>
      <sheetName val="Sec_6_BOQ-SUBSTN2"/>
      <sheetName val="Sec_8_BOQ-dayworks2"/>
      <sheetName val="Grand_Summary2"/>
      <sheetName val="1_0_Section_1_Cover4"/>
      <sheetName val="Bill_No__34"/>
      <sheetName val="intr_stool_brkup2"/>
      <sheetName val="BT3-Package_053"/>
      <sheetName val="E_H_-_H__W_P_3"/>
      <sheetName val="E__H__Treatment_for_pile_cap3"/>
      <sheetName val="Ra__stair2"/>
      <sheetName val="BOQ Distribution"/>
      <sheetName val="prl"/>
      <sheetName val=" "/>
      <sheetName val="sheet6"/>
      <sheetName val="_"/>
      <sheetName val="_2"/>
      <sheetName val="_1"/>
      <sheetName val="B9"/>
      <sheetName val="sumary"/>
      <sheetName val="Xenon(R2)"/>
      <sheetName val="Rate Analysis "/>
      <sheetName val="PROJECT_BRIEF(EX_NEW)2"/>
      <sheetName val="Staff_Acco_2"/>
      <sheetName val="Rate_Analysis_1"/>
      <sheetName val="Rate_Analysis_"/>
      <sheetName val="TB09"/>
      <sheetName val="Activity"/>
      <sheetName val="Crew"/>
      <sheetName val="Piping"/>
      <sheetName val="Pipe Supports"/>
      <sheetName val="Area_Analysis5"/>
      <sheetName val="DETAILED__BOQ5"/>
      <sheetName val="_GULF5"/>
      <sheetName val="PROJECT_BRIEF_EX_NEW_5"/>
      <sheetName val="B_1005"/>
      <sheetName val="schedule_nos5"/>
      <sheetName val="3_15"/>
      <sheetName val="2_25"/>
      <sheetName val="3_45"/>
      <sheetName val="5_45"/>
      <sheetName val="8_15"/>
      <sheetName val="5_15"/>
      <sheetName val="6_35"/>
      <sheetName val="2_35"/>
      <sheetName val="3_65"/>
      <sheetName val="2_55"/>
      <sheetName val="8_35"/>
      <sheetName val="3_25"/>
      <sheetName val="2_45"/>
      <sheetName val="2_15"/>
      <sheetName val="5_75"/>
      <sheetName val="3_35"/>
      <sheetName val="3_55"/>
      <sheetName val="2_85"/>
      <sheetName val="2_65"/>
      <sheetName val="8_1-8_25"/>
      <sheetName val="8_3-8_45"/>
      <sheetName val="2_05_Sprinkler5"/>
      <sheetName val="2_01_Electrical_5"/>
      <sheetName val="INPUT_-_Revenue_&amp;_CGS5"/>
      <sheetName val="Category_Lookup_Table5"/>
      <sheetName val="Part_A5"/>
      <sheetName val="Base_BM-rebar9"/>
      <sheetName val="Raw_Data9"/>
      <sheetName val="Co_Eff8"/>
      <sheetName val="Fit_Out_B2a8"/>
      <sheetName val="FOL_-_Bar8"/>
      <sheetName val="Day_work8"/>
      <sheetName val="Payments_and_Cash_Calls8"/>
      <sheetName val="Chiet_tinh_dz227"/>
      <sheetName val="입찰내역_발주처_양식7"/>
      <sheetName val="AOP_Summary-27"/>
      <sheetName val="SPT_vs_PHI7"/>
      <sheetName val="1_11_b6"/>
      <sheetName val="Basic_Material_Costs6"/>
      <sheetName val="item_#13__Structur7"/>
      <sheetName val="Item_#_20_Structure7"/>
      <sheetName val="MASTER_RATE_ANALYSIS7"/>
      <sheetName val="Gravel_in_pond7"/>
      <sheetName val="Eq__Mobilization7"/>
      <sheetName val="(Not_to_print)6"/>
      <sheetName val="Funding_Drwdn2"/>
      <sheetName val="SS_MH2"/>
      <sheetName val="_N_Finansal_Eğri2"/>
      <sheetName val="HKED_KEŞFİ_İmalat2"/>
      <sheetName val="YEŞİL_DEFTER-İmalat2"/>
      <sheetName val="34__BLOK_EK_ISLER-NO1_HAKEDIS2"/>
      <sheetName val="SERVICES_I2"/>
      <sheetName val="INDIRECT_COST2"/>
      <sheetName val="PRICE_INFO2"/>
      <sheetName val="RC_SUMMARY2"/>
      <sheetName val="LABOUR_PRODUCTIVITY-TAV2"/>
      <sheetName val="MATERIAL_PRICES2"/>
      <sheetName val="CONCRETE_ANALYSIS2"/>
      <sheetName val="Form_62"/>
      <sheetName val="Certificate_2"/>
      <sheetName val="Valn_Cover2"/>
      <sheetName val="Contract_Part2"/>
      <sheetName val="M_Budget2"/>
      <sheetName val="Material_of_Quantities2"/>
      <sheetName val="unit_price_list2"/>
      <sheetName val="Project_Data2"/>
      <sheetName val="Ｎｏ_132"/>
      <sheetName val="아파트_2"/>
      <sheetName val="Sign_(2)2"/>
      <sheetName val="Data_Sheet3"/>
      <sheetName val="Summary_Transformers2"/>
      <sheetName val="New_Issue_Pipeline2"/>
      <sheetName val="Bldg_Wise_Summaries_20-10-092"/>
      <sheetName val="A4_Register2"/>
      <sheetName val="01-RESOURCE_LIST2"/>
      <sheetName val="Materials_2"/>
      <sheetName val="CONS. PROJECT HITS"/>
      <sheetName val="Cost_Any."/>
      <sheetName val="Costing"/>
      <sheetName val="Mat.Cost"/>
      <sheetName val="Mat_Cost"/>
      <sheetName val="Assumptions"/>
      <sheetName val="@risk rents and incentives"/>
      <sheetName val="Car park lease"/>
      <sheetName val="Net rent analysis"/>
      <sheetName val="1.1. Manpower(Data Ref)"/>
      <sheetName val="1.2 STAFF Scedule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Categories"/>
      <sheetName val="CarillionYTD"/>
      <sheetName val="Mp-team_1"/>
      <sheetName val="new ext"/>
      <sheetName val="Cables Link"/>
      <sheetName val="Doha WBS Clean"/>
      <sheetName val="Finansal tamamlanma Eğrisi"/>
      <sheetName val="BUS BAR"/>
      <sheetName val="BUTCE KURLARI"/>
      <sheetName val="GBA"/>
      <sheetName val="upa_of_boq2"/>
      <sheetName val="Summary_Foreign_Comp2"/>
      <sheetName val="15_문제점2"/>
      <sheetName val="Doha_Farm2"/>
      <sheetName val="3,000"/>
      <sheetName val="5,000"/>
      <sheetName val="6,000"/>
      <sheetName val="8,000"/>
      <sheetName val="9,000"/>
      <sheetName val="Sayfa2"/>
      <sheetName val="2-Sunum"/>
      <sheetName val="갑지"/>
      <sheetName val="pencere merkezi ys ab"/>
      <sheetName val="kule pencere merk"/>
      <sheetName val="B09.1"/>
      <sheetName val="B03"/>
      <sheetName val="Boru Çap - Fiyat"/>
      <sheetName val="borç"/>
      <sheetName val="V.O."/>
      <sheetName val="GDS"/>
      <sheetName val="yansıtma"/>
      <sheetName val="yüro - eski"/>
      <sheetName val="Özet"/>
      <sheetName val="€"/>
      <sheetName val="$"/>
      <sheetName val="AU"/>
      <sheetName val="TL"/>
      <sheetName val="Manhour"/>
      <sheetName val="Sheet3"/>
      <sheetName val="Table"/>
      <sheetName val="YEŞİL DEFTER (2)"/>
      <sheetName val="total"/>
      <sheetName val="yeşil-01"/>
      <sheetName val="bfk2000"/>
      <sheetName val="ısıtma"/>
      <sheetName val="288"/>
      <sheetName val="495"/>
      <sheetName val="498"/>
      <sheetName val="500"/>
      <sheetName val="505"/>
      <sheetName val="506"/>
      <sheetName val="509"/>
      <sheetName val="512"/>
      <sheetName val="515"/>
      <sheetName val="516"/>
      <sheetName val="520"/>
      <sheetName val="521"/>
      <sheetName val="523"/>
      <sheetName val="525"/>
      <sheetName val="526"/>
      <sheetName val="527"/>
      <sheetName val="528"/>
      <sheetName val="548"/>
      <sheetName val="580"/>
      <sheetName val="581"/>
      <sheetName val="348"/>
      <sheetName val="198"/>
      <sheetName val="335"/>
      <sheetName val="337"/>
      <sheetName val="339"/>
      <sheetName val="341"/>
      <sheetName val="343"/>
      <sheetName val="552"/>
      <sheetName val="555"/>
      <sheetName val="557"/>
      <sheetName val="Cost Codes "/>
      <sheetName val="Prodinox MA R1"/>
      <sheetName val="Prodinox ET R1"/>
      <sheetName val="Papirüs"/>
      <sheetName val="upa_of_boq3"/>
      <sheetName val="Summary_Foreign_Comp3"/>
      <sheetName val="grand_summary3"/>
      <sheetName val="Doha_Farm3"/>
      <sheetName val="Master_Data_Sheet3"/>
      <sheetName val="15_문제점3"/>
      <sheetName val="SERVICES_I3"/>
      <sheetName val="_N_Finansal_Eğri3"/>
      <sheetName val="HKED_KEŞFİ_İmalat3"/>
      <sheetName val="YEŞİL_DEFTER-İmalat3"/>
      <sheetName val="34__BLOK_EK_ISLER-NO1_HAKEDIS3"/>
      <sheetName val="PRICE_INFO3"/>
      <sheetName val="RC_SUMMARY3"/>
      <sheetName val="LABOUR_PRODUCTIVITY-TAV3"/>
      <sheetName val="MATERIAL_PRICES3"/>
      <sheetName val="CONCRETE_ANALYSIS3"/>
      <sheetName val="Ra__stair3"/>
      <sheetName val="Filter_Block3"/>
      <sheetName val="Certificate_3"/>
      <sheetName val="Valn_Cover3"/>
      <sheetName val="Contract_Part3"/>
      <sheetName val="SW_(2)3"/>
      <sheetName val="Form_63"/>
      <sheetName val="APP__B3"/>
      <sheetName val="App__A(contd)3"/>
      <sheetName val="SW_(2)1"/>
      <sheetName val="Master_Data_Sheet2"/>
      <sheetName val="SW_(2)2"/>
      <sheetName val="APP__B2"/>
      <sheetName val="App__A(contd)2"/>
      <sheetName val="Filter_Block2"/>
      <sheetName val="Summary_5"/>
      <sheetName val="BOQ-FD_PA5"/>
      <sheetName val="Price_List_FD_PA5"/>
      <sheetName val="MS08-01_S4"/>
      <sheetName val="MS08-01_P4"/>
      <sheetName val="Cashflow_Analysis4"/>
      <sheetName val="Cost_Sheet4"/>
      <sheetName val="fire_detection_offer4"/>
      <sheetName val="fire_detection_cost4"/>
      <sheetName val="Price_List4"/>
      <sheetName val="upa_of_boq4"/>
      <sheetName val="Summary_Foreign_Comp4"/>
      <sheetName val="grand_summary4"/>
      <sheetName val="Doha_Farm4"/>
      <sheetName val="Master_Data_Sheet4"/>
      <sheetName val="15_문제점4"/>
      <sheetName val="SERVICES_I4"/>
      <sheetName val="_N_Finansal_Eğri4"/>
      <sheetName val="HKED_KEŞFİ_İmalat4"/>
      <sheetName val="YEŞİL_DEFTER-İmalat4"/>
      <sheetName val="34__BLOK_EK_ISLER-NO1_HAKEDIS4"/>
      <sheetName val="PRICE_INFO4"/>
      <sheetName val="RC_SUMMARY4"/>
      <sheetName val="LABOUR_PRODUCTIVITY-TAV4"/>
      <sheetName val="MATERIAL_PRICES4"/>
      <sheetName val="CONCRETE_ANALYSIS4"/>
      <sheetName val="Ra__stair4"/>
      <sheetName val="Filter_Block4"/>
      <sheetName val="BT3-Package_054"/>
      <sheetName val="Certificate_4"/>
      <sheetName val="Valn_Cover4"/>
      <sheetName val="Contract_Part4"/>
      <sheetName val="Form_64"/>
      <sheetName val="APP__B4"/>
      <sheetName val="App__A(contd)4"/>
      <sheetName val="SW_(2)4"/>
      <sheetName val="PLUMBING WORK ADDITIONS"/>
      <sheetName val="B-3"/>
      <sheetName val=" Factor  "/>
      <sheetName val="Histry Price"/>
      <sheetName val="WIP"/>
      <sheetName val="inter"/>
      <sheetName val="Bill Summary"/>
      <sheetName val="N FURNITURE EQUIPMENT "/>
      <sheetName val="R DISPOSAL SYSTEM"/>
      <sheetName val="SbStn-FLTANK"/>
      <sheetName val="S PIPED SUPPLY SYSTEM"/>
      <sheetName val="Extwrk-FoulWater"/>
      <sheetName val="Extwrk-Firefighting"/>
      <sheetName val="Tender Adjustment"/>
      <sheetName val="Extwrk-Irrigation"/>
      <sheetName val="Ancillary Bldgs."/>
      <sheetName val="11-Guardhouse(New)"/>
      <sheetName val="12-ETS Room(New)"/>
      <sheetName val="13-Driver-cleaner room(New)"/>
      <sheetName val="DB"/>
      <sheetName val="5"/>
      <sheetName val="upa_of_boq5"/>
      <sheetName val="Summary_Foreign_Comp5"/>
      <sheetName val="grand_summary5"/>
      <sheetName val="Summary_6"/>
      <sheetName val="BOQ-FD_PA6"/>
      <sheetName val="Price_List_FD_PA6"/>
      <sheetName val="MS08-01_S5"/>
      <sheetName val="MS08-01_P5"/>
      <sheetName val="Cashflow_Analysis5"/>
      <sheetName val="Rate_Analysis5"/>
      <sheetName val="Cost_Sheet5"/>
      <sheetName val="fire_detection_offer5"/>
      <sheetName val="fire_detection_cost5"/>
      <sheetName val="Price_List5"/>
      <sheetName val="Doha_Farm5"/>
      <sheetName val="Master_Data_Sheet5"/>
      <sheetName val="15_문제점5"/>
      <sheetName val="SERVICES_I5"/>
      <sheetName val="_N_Finansal_Eğri5"/>
      <sheetName val="HKED_KEŞFİ_İmalat5"/>
      <sheetName val="YEŞİL_DEFTER-İmalat5"/>
      <sheetName val="34__BLOK_EK_ISLER-NO1_HAKEDIS5"/>
      <sheetName val="imput_costi_par_5"/>
      <sheetName val="PRICE_INFO5"/>
      <sheetName val="RC_SUMMARY5"/>
      <sheetName val="LABOUR_PRODUCTIVITY-TAV5"/>
      <sheetName val="MATERIAL_PRICES5"/>
      <sheetName val="CONCRETE_ANALYSIS5"/>
      <sheetName val="Ra__stair5"/>
      <sheetName val="BT3-Package_055"/>
      <sheetName val="SW_(2)5"/>
      <sheetName val="Form_65"/>
      <sheetName val="Certificate_5"/>
      <sheetName val="Valn_Cover5"/>
      <sheetName val="Contract_Part5"/>
      <sheetName val="APP__B5"/>
      <sheetName val="App__A(contd)5"/>
      <sheetName val="15_136"/>
      <sheetName val="????_???_??5"/>
      <sheetName val="Bill_No__35"/>
      <sheetName val="New_Rates5"/>
      <sheetName val="Filter_Block5"/>
      <sheetName val="Base_BM-rebar10"/>
      <sheetName val="Raw_Data10"/>
      <sheetName val="Fit_Out_B2a9"/>
      <sheetName val="Co_Eff9"/>
      <sheetName val="FOL_-_Bar9"/>
      <sheetName val="Day_work9"/>
      <sheetName val="Payments_and_Cash_Calls9"/>
      <sheetName val="item_#13__Structur8"/>
      <sheetName val="Item_#_20_Structure8"/>
      <sheetName val="(Not_to_print)7"/>
      <sheetName val="MASTER_RATE_ANALYSIS8"/>
      <sheetName val="Gravel_in_pond8"/>
      <sheetName val="Eq__Mobilization8"/>
      <sheetName val="Chiet_tinh_dz228"/>
      <sheetName val="AOP_Summary-28"/>
      <sheetName val="입찰내역_발주처_양식8"/>
      <sheetName val="upa_of_boq6"/>
      <sheetName val="Summary_Foreign_Comp6"/>
      <sheetName val="grand_summary6"/>
      <sheetName val="Doha_Farm6"/>
      <sheetName val="Summary_7"/>
      <sheetName val="BOQ-FD_PA7"/>
      <sheetName val="Price_List_FD_PA7"/>
      <sheetName val="SPT_vs_PHI8"/>
      <sheetName val="1_11_b7"/>
      <sheetName val="Basic_Material_Costs7"/>
      <sheetName val="MS08-01_S6"/>
      <sheetName val="MS08-01_P6"/>
      <sheetName val="Cashflow_Analysis6"/>
      <sheetName val="Rate_Analysis6"/>
      <sheetName val="Cost_Sheet6"/>
      <sheetName val="fire_detection_offer6"/>
      <sheetName val="fire_detection_cost6"/>
      <sheetName val="Price_List6"/>
      <sheetName val="_GULF6"/>
      <sheetName val="Master_Data_Sheet6"/>
      <sheetName val="15_문제점6"/>
      <sheetName val="SERVICES_I6"/>
      <sheetName val="_N_Finansal_Eğri6"/>
      <sheetName val="HKED_KEŞFİ_İmalat6"/>
      <sheetName val="YEŞİL_DEFTER-İmalat6"/>
      <sheetName val="34__BLOK_EK_ISLER-NO1_HAKEDIS6"/>
      <sheetName val="imput_costi_par_6"/>
      <sheetName val="PRICE_INFO6"/>
      <sheetName val="RC_SUMMARY6"/>
      <sheetName val="LABOUR_PRODUCTIVITY-TAV6"/>
      <sheetName val="MATERIAL_PRICES6"/>
      <sheetName val="CONCRETE_ANALYSIS6"/>
      <sheetName val="Ra__stair6"/>
      <sheetName val="Filter_Block6"/>
      <sheetName val="BT3-Package_056"/>
      <sheetName val="Certificate_6"/>
      <sheetName val="Valn_Cover6"/>
      <sheetName val="Contract_Part6"/>
      <sheetName val="SW_(2)6"/>
      <sheetName val="Form_66"/>
      <sheetName val="APP__B6"/>
      <sheetName val="App__A(contd)6"/>
      <sheetName val="15_137"/>
      <sheetName val="????_???_??6"/>
      <sheetName val="Bill_No__36"/>
      <sheetName val="New_Rates6"/>
      <sheetName val="Base_BM-rebar11"/>
      <sheetName val="Raw_Data11"/>
      <sheetName val="Fit_Out_B2a10"/>
      <sheetName val="Co_Eff10"/>
      <sheetName val="FOL_-_Bar10"/>
      <sheetName val="Day_work10"/>
      <sheetName val="Payments_and_Cash_Calls10"/>
      <sheetName val="item_#13__Structur9"/>
      <sheetName val="Item_#_20_Structure9"/>
      <sheetName val="(Not_to_print)8"/>
      <sheetName val="MASTER_RATE_ANALYSIS9"/>
      <sheetName val="Gravel_in_pond9"/>
      <sheetName val="Eq__Mobilization9"/>
      <sheetName val="Chiet_tinh_dz229"/>
      <sheetName val="AOP_Summary-29"/>
      <sheetName val="입찰내역_발주처_양식9"/>
      <sheetName val="upa_of_boq7"/>
      <sheetName val="Summary_Foreign_Comp7"/>
      <sheetName val="grand_summary7"/>
      <sheetName val="Doha_Farm7"/>
      <sheetName val="Summary_8"/>
      <sheetName val="BOQ-FD_PA8"/>
      <sheetName val="Price_List_FD_PA8"/>
      <sheetName val="SPT_vs_PHI9"/>
      <sheetName val="1_11_b8"/>
      <sheetName val="Basic_Material_Costs8"/>
      <sheetName val="MS08-01_S7"/>
      <sheetName val="MS08-01_P7"/>
      <sheetName val="Cashflow_Analysis7"/>
      <sheetName val="Rate_Analysis7"/>
      <sheetName val="Cost_Sheet7"/>
      <sheetName val="fire_detection_offer7"/>
      <sheetName val="fire_detection_cost7"/>
      <sheetName val="Price_List7"/>
      <sheetName val="_GULF7"/>
      <sheetName val="Master_Data_Sheet7"/>
      <sheetName val="15_문제점7"/>
      <sheetName val="SERVICES_I7"/>
      <sheetName val="_N_Finansal_Eğri7"/>
      <sheetName val="HKED_KEŞFİ_İmalat7"/>
      <sheetName val="YEŞİL_DEFTER-İmalat7"/>
      <sheetName val="34__BLOK_EK_ISLER-NO1_HAKEDIS7"/>
      <sheetName val="imput_costi_par_7"/>
      <sheetName val="PRICE_INFO7"/>
      <sheetName val="RC_SUMMARY7"/>
      <sheetName val="LABOUR_PRODUCTIVITY-TAV7"/>
      <sheetName val="MATERIAL_PRICES7"/>
      <sheetName val="CONCRETE_ANALYSIS7"/>
      <sheetName val="Ra__stair7"/>
      <sheetName val="Filter_Block7"/>
      <sheetName val="BT3-Package_057"/>
      <sheetName val="Certificate_7"/>
      <sheetName val="Valn_Cover7"/>
      <sheetName val="Contract_Part7"/>
      <sheetName val="SW_(2)7"/>
      <sheetName val="Form_67"/>
      <sheetName val="APP__B7"/>
      <sheetName val="App__A(contd)7"/>
      <sheetName val="15_138"/>
      <sheetName val="????_???_??7"/>
      <sheetName val="Bill_No__37"/>
      <sheetName val="New_Rates7"/>
      <sheetName val="Base_BM-rebar12"/>
      <sheetName val="Raw_Data12"/>
      <sheetName val="Fit_Out_B2a11"/>
      <sheetName val="FOL_-_Bar11"/>
      <sheetName val="Co_Eff11"/>
      <sheetName val="Payments_and_Cash_Calls11"/>
      <sheetName val="Day_work11"/>
      <sheetName val="Chiet_tinh_dz2210"/>
      <sheetName val="입찰내역_발주처_양식10"/>
      <sheetName val="item_#13__Structur10"/>
      <sheetName val="Item_#_20_Structure10"/>
      <sheetName val="(Not_to_print)9"/>
      <sheetName val="MASTER_RATE_ANALYSIS10"/>
      <sheetName val="Gravel_in_pond10"/>
      <sheetName val="Eq__Mobilization10"/>
      <sheetName val="AOP_Summary-210"/>
      <sheetName val="Summary_9"/>
      <sheetName val="BOQ-FD_PA9"/>
      <sheetName val="Price_List_FD_PA9"/>
      <sheetName val="SPT_vs_PHI10"/>
      <sheetName val="1_11_b9"/>
      <sheetName val="Basic_Material_Costs9"/>
      <sheetName val="MS08-01_S8"/>
      <sheetName val="MS08-01_P8"/>
      <sheetName val="Cashflow_Analysis8"/>
      <sheetName val="Rate_Analysis8"/>
      <sheetName val="Cost_Sheet8"/>
      <sheetName val="fire_detection_offer8"/>
      <sheetName val="fire_detection_cost8"/>
      <sheetName val="Price_List8"/>
      <sheetName val="upa_of_boq8"/>
      <sheetName val="Summary_Foreign_Comp8"/>
      <sheetName val="grand_summary8"/>
      <sheetName val="Doha_Farm8"/>
      <sheetName val="_GULF8"/>
      <sheetName val="Master_Data_Sheet8"/>
      <sheetName val="15_문제점8"/>
      <sheetName val="SERVICES_I8"/>
      <sheetName val="_N_Finansal_Eğri8"/>
      <sheetName val="HKED_KEŞFİ_İmalat8"/>
      <sheetName val="YEŞİL_DEFTER-İmalat8"/>
      <sheetName val="34__BLOK_EK_ISLER-NO1_HAKEDIS8"/>
      <sheetName val="imput_costi_par_8"/>
      <sheetName val="PRICE_INFO8"/>
      <sheetName val="RC_SUMMARY8"/>
      <sheetName val="LABOUR_PRODUCTIVITY-TAV8"/>
      <sheetName val="MATERIAL_PRICES8"/>
      <sheetName val="CONCRETE_ANALYSIS8"/>
      <sheetName val="Ra__stair8"/>
      <sheetName val="Filter_Block8"/>
      <sheetName val="BT3-Package_058"/>
      <sheetName val="Certificate_8"/>
      <sheetName val="Valn_Cover8"/>
      <sheetName val="Contract_Part8"/>
      <sheetName val="SW_(2)8"/>
      <sheetName val="Form_68"/>
      <sheetName val="APP__B8"/>
      <sheetName val="App__A(contd)8"/>
      <sheetName val="15_139"/>
      <sheetName val="Base_BM-rebar13"/>
      <sheetName val="Raw_Data13"/>
      <sheetName val="Fit_Out_B2a12"/>
      <sheetName val="FOL_-_Bar12"/>
      <sheetName val="Co_Eff12"/>
      <sheetName val="Payments_and_Cash_Calls12"/>
      <sheetName val="Day_work12"/>
      <sheetName val="Chiet_tinh_dz2211"/>
      <sheetName val="입찰내역_발주처_양식11"/>
      <sheetName val="item_#13__Structur11"/>
      <sheetName val="Item_#_20_Structure11"/>
      <sheetName val="(Not_to_print)10"/>
      <sheetName val="MASTER_RATE_ANALYSIS11"/>
      <sheetName val="Gravel_in_pond11"/>
      <sheetName val="Eq__Mobilization11"/>
      <sheetName val="AOP_Summary-211"/>
      <sheetName val="Summary_10"/>
      <sheetName val="BOQ-FD_PA10"/>
      <sheetName val="Price_List_FD_PA10"/>
      <sheetName val="SPT_vs_PHI11"/>
      <sheetName val="1_11_b10"/>
      <sheetName val="Basic_Material_Costs10"/>
      <sheetName val="MS08-01_S9"/>
      <sheetName val="MS08-01_P9"/>
      <sheetName val="Cashflow_Analysis9"/>
      <sheetName val="Rate_Analysis9"/>
      <sheetName val="Cost_Sheet9"/>
      <sheetName val="fire_detection_offer9"/>
      <sheetName val="fire_detection_cost9"/>
      <sheetName val="Price_List9"/>
      <sheetName val="upa_of_boq9"/>
      <sheetName val="Summary_Foreign_Comp9"/>
      <sheetName val="grand_summary9"/>
      <sheetName val="Doha_Farm9"/>
      <sheetName val="_GULF9"/>
      <sheetName val="Master_Data_Sheet9"/>
      <sheetName val="15_문제점9"/>
      <sheetName val="SERVICES_I9"/>
      <sheetName val="_N_Finansal_Eğri9"/>
      <sheetName val="HKED_KEŞFİ_İmalat9"/>
      <sheetName val="YEŞİL_DEFTER-İmalat9"/>
      <sheetName val="34__BLOK_EK_ISLER-NO1_HAKEDIS9"/>
      <sheetName val="imput_costi_par_9"/>
      <sheetName val="PRICE_INFO9"/>
      <sheetName val="RC_SUMMARY9"/>
      <sheetName val="LABOUR_PRODUCTIVITY-TAV9"/>
      <sheetName val="MATERIAL_PRICES9"/>
      <sheetName val="CONCRETE_ANALYSIS9"/>
      <sheetName val="Ra__stair9"/>
      <sheetName val="Filter_Block9"/>
      <sheetName val="BT3-Package_059"/>
      <sheetName val="Certificate_9"/>
      <sheetName val="Valn_Cover9"/>
      <sheetName val="Contract_Part9"/>
      <sheetName val="SW_(2)9"/>
      <sheetName val="Form_69"/>
      <sheetName val="APP__B9"/>
      <sheetName val="App__A(contd)9"/>
      <sheetName val="15_1310"/>
      <sheetName val="????_???_??8"/>
      <sheetName val="Bill_No__38"/>
      <sheetName val="New_Rates8"/>
      <sheetName val="Base_BM-rebar14"/>
      <sheetName val="Raw_Data14"/>
      <sheetName val="Fit_Out_B2a13"/>
      <sheetName val="FOL_-_Bar13"/>
      <sheetName val="Co_Eff13"/>
      <sheetName val="Payments_and_Cash_Calls13"/>
      <sheetName val="Day_work13"/>
      <sheetName val="Chiet_tinh_dz2212"/>
      <sheetName val="입찰내역_발주처_양식12"/>
      <sheetName val="item_#13__Structur12"/>
      <sheetName val="Item_#_20_Structure12"/>
      <sheetName val="(Not_to_print)11"/>
      <sheetName val="MASTER_RATE_ANALYSIS12"/>
      <sheetName val="Gravel_in_pond12"/>
      <sheetName val="Eq__Mobilization12"/>
      <sheetName val="AOP_Summary-212"/>
      <sheetName val="Summary_11"/>
      <sheetName val="BOQ-FD_PA11"/>
      <sheetName val="Price_List_FD_PA11"/>
      <sheetName val="SPT_vs_PHI12"/>
      <sheetName val="1_11_b11"/>
      <sheetName val="Basic_Material_Costs11"/>
      <sheetName val="MS08-01_S10"/>
      <sheetName val="MS08-01_P10"/>
      <sheetName val="Cashflow_Analysis10"/>
      <sheetName val="Rate_Analysis10"/>
      <sheetName val="Cost_Sheet10"/>
      <sheetName val="fire_detection_offer10"/>
      <sheetName val="fire_detection_cost10"/>
      <sheetName val="Price_List10"/>
      <sheetName val="upa_of_boq10"/>
      <sheetName val="Summary_Foreign_Comp10"/>
      <sheetName val="grand_summary10"/>
      <sheetName val="Doha_Farm10"/>
      <sheetName val="_GULF10"/>
      <sheetName val="Master_Data_Sheet10"/>
      <sheetName val="15_문제점10"/>
      <sheetName val="SERVICES_I10"/>
      <sheetName val="_N_Finansal_Eğri10"/>
      <sheetName val="HKED_KEŞFİ_İmalat10"/>
      <sheetName val="YEŞİL_DEFTER-İmalat10"/>
      <sheetName val="34__BLOK_EK_ISLER-NO1_HAKEDIS10"/>
      <sheetName val="imput_costi_par_10"/>
      <sheetName val="PRICE_INFO10"/>
      <sheetName val="RC_SUMMARY10"/>
      <sheetName val="LABOUR_PRODUCTIVITY-TAV10"/>
      <sheetName val="MATERIAL_PRICES10"/>
      <sheetName val="CONCRETE_ANALYSIS10"/>
      <sheetName val="Ra__stair10"/>
      <sheetName val="Filter_Block10"/>
      <sheetName val="BT3-Package_0510"/>
      <sheetName val="Certificate_10"/>
      <sheetName val="Valn_Cover10"/>
      <sheetName val="Contract_Part10"/>
      <sheetName val="SW_(2)10"/>
      <sheetName val="Form_610"/>
      <sheetName val="APP__B10"/>
      <sheetName val="App__A(contd)10"/>
      <sheetName val="15_1311"/>
      <sheetName val="????_???_??9"/>
      <sheetName val="Bill_No__39"/>
      <sheetName val="New_Rates9"/>
      <sheetName val="Satir Bazli Odeme Listesi"/>
      <sheetName val="328"/>
      <sheetName val="333"/>
      <sheetName val="405"/>
      <sheetName val="409"/>
      <sheetName val="419"/>
      <sheetName val="423"/>
      <sheetName val="426"/>
      <sheetName val="489"/>
      <sheetName val="491"/>
      <sheetName val="HWDG"/>
      <sheetName val="Flight-1"/>
      <sheetName val="CC4.5.4"/>
      <sheetName val="산근"/>
      <sheetName val="Cape- Summary"/>
      <sheetName val="집계표(OPTION)"/>
      <sheetName val="03년국내가격7월23일자"/>
      <sheetName val="03년해외가격7월23일자"/>
      <sheetName val="QualityDeliv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>
        <row r="16">
          <cell r="J16">
            <v>0</v>
          </cell>
        </row>
      </sheetData>
      <sheetData sheetId="91">
        <row r="16">
          <cell r="G16">
            <v>1</v>
          </cell>
        </row>
      </sheetData>
      <sheetData sheetId="92"/>
      <sheetData sheetId="93">
        <row r="16">
          <cell r="G16">
            <v>1</v>
          </cell>
        </row>
      </sheetData>
      <sheetData sheetId="94">
        <row r="16">
          <cell r="G16">
            <v>1</v>
          </cell>
        </row>
      </sheetData>
      <sheetData sheetId="95"/>
      <sheetData sheetId="96" refreshError="1"/>
      <sheetData sheetId="97" refreshError="1"/>
      <sheetData sheetId="98" refreshError="1"/>
      <sheetData sheetId="99"/>
      <sheetData sheetId="100"/>
      <sheetData sheetId="101">
        <row r="16">
          <cell r="G16">
            <v>1</v>
          </cell>
        </row>
      </sheetData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>
        <row r="16">
          <cell r="G16">
            <v>0</v>
          </cell>
        </row>
      </sheetData>
      <sheetData sheetId="157">
        <row r="16">
          <cell r="G16">
            <v>0</v>
          </cell>
        </row>
      </sheetData>
      <sheetData sheetId="158">
        <row r="16">
          <cell r="G16">
            <v>0</v>
          </cell>
        </row>
      </sheetData>
      <sheetData sheetId="159" refreshError="1"/>
      <sheetData sheetId="160" refreshError="1"/>
      <sheetData sheetId="161" refreshError="1"/>
      <sheetData sheetId="162" refreshError="1"/>
      <sheetData sheetId="163">
        <row r="16">
          <cell r="G16">
            <v>0</v>
          </cell>
        </row>
      </sheetData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>
        <row r="16">
          <cell r="G16">
            <v>0</v>
          </cell>
        </row>
      </sheetData>
      <sheetData sheetId="182">
        <row r="16">
          <cell r="G16">
            <v>0</v>
          </cell>
        </row>
      </sheetData>
      <sheetData sheetId="183">
        <row r="16">
          <cell r="G16">
            <v>0</v>
          </cell>
        </row>
      </sheetData>
      <sheetData sheetId="184">
        <row r="16">
          <cell r="G16">
            <v>0</v>
          </cell>
        </row>
      </sheetData>
      <sheetData sheetId="185">
        <row r="16">
          <cell r="G16">
            <v>0</v>
          </cell>
        </row>
      </sheetData>
      <sheetData sheetId="186">
        <row r="16">
          <cell r="G16">
            <v>0</v>
          </cell>
        </row>
      </sheetData>
      <sheetData sheetId="187">
        <row r="16">
          <cell r="G16">
            <v>0</v>
          </cell>
        </row>
      </sheetData>
      <sheetData sheetId="188">
        <row r="16">
          <cell r="G16">
            <v>0</v>
          </cell>
        </row>
      </sheetData>
      <sheetData sheetId="189">
        <row r="16">
          <cell r="G16">
            <v>0</v>
          </cell>
        </row>
      </sheetData>
      <sheetData sheetId="190">
        <row r="16">
          <cell r="G16">
            <v>0</v>
          </cell>
        </row>
      </sheetData>
      <sheetData sheetId="191">
        <row r="16">
          <cell r="G16">
            <v>0</v>
          </cell>
        </row>
      </sheetData>
      <sheetData sheetId="192">
        <row r="16">
          <cell r="G16">
            <v>0</v>
          </cell>
        </row>
      </sheetData>
      <sheetData sheetId="193">
        <row r="16">
          <cell r="G16">
            <v>0</v>
          </cell>
        </row>
      </sheetData>
      <sheetData sheetId="194">
        <row r="16">
          <cell r="G16">
            <v>0</v>
          </cell>
        </row>
      </sheetData>
      <sheetData sheetId="195">
        <row r="16">
          <cell r="G16">
            <v>0</v>
          </cell>
        </row>
      </sheetData>
      <sheetData sheetId="196">
        <row r="16">
          <cell r="G16">
            <v>0</v>
          </cell>
        </row>
      </sheetData>
      <sheetData sheetId="197">
        <row r="16">
          <cell r="G16">
            <v>0</v>
          </cell>
        </row>
      </sheetData>
      <sheetData sheetId="198">
        <row r="16">
          <cell r="G16">
            <v>0</v>
          </cell>
        </row>
      </sheetData>
      <sheetData sheetId="199">
        <row r="16">
          <cell r="G16">
            <v>0</v>
          </cell>
        </row>
      </sheetData>
      <sheetData sheetId="200">
        <row r="16">
          <cell r="G16">
            <v>0</v>
          </cell>
        </row>
      </sheetData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>
        <row r="16">
          <cell r="G16">
            <v>0</v>
          </cell>
        </row>
      </sheetData>
      <sheetData sheetId="229">
        <row r="16">
          <cell r="G16">
            <v>0</v>
          </cell>
        </row>
      </sheetData>
      <sheetData sheetId="230">
        <row r="16">
          <cell r="G16">
            <v>0</v>
          </cell>
        </row>
      </sheetData>
      <sheetData sheetId="231">
        <row r="16">
          <cell r="G16">
            <v>0</v>
          </cell>
        </row>
      </sheetData>
      <sheetData sheetId="232">
        <row r="16">
          <cell r="G16">
            <v>0</v>
          </cell>
        </row>
      </sheetData>
      <sheetData sheetId="233">
        <row r="16">
          <cell r="G16">
            <v>0</v>
          </cell>
        </row>
      </sheetData>
      <sheetData sheetId="234">
        <row r="16">
          <cell r="G16">
            <v>0</v>
          </cell>
        </row>
      </sheetData>
      <sheetData sheetId="235">
        <row r="16">
          <cell r="G16">
            <v>0</v>
          </cell>
        </row>
      </sheetData>
      <sheetData sheetId="236">
        <row r="16">
          <cell r="G16">
            <v>0</v>
          </cell>
        </row>
      </sheetData>
      <sheetData sheetId="237">
        <row r="16">
          <cell r="G16">
            <v>0</v>
          </cell>
        </row>
      </sheetData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>
        <row r="16">
          <cell r="G16">
            <v>0</v>
          </cell>
        </row>
      </sheetData>
      <sheetData sheetId="244">
        <row r="16">
          <cell r="G16">
            <v>0</v>
          </cell>
        </row>
      </sheetData>
      <sheetData sheetId="245">
        <row r="16">
          <cell r="G16">
            <v>0</v>
          </cell>
        </row>
      </sheetData>
      <sheetData sheetId="246">
        <row r="16">
          <cell r="G16">
            <v>0</v>
          </cell>
        </row>
      </sheetData>
      <sheetData sheetId="247">
        <row r="16">
          <cell r="G16">
            <v>0</v>
          </cell>
        </row>
      </sheetData>
      <sheetData sheetId="248">
        <row r="16">
          <cell r="G16">
            <v>0</v>
          </cell>
        </row>
      </sheetData>
      <sheetData sheetId="249">
        <row r="16">
          <cell r="G16">
            <v>0</v>
          </cell>
        </row>
      </sheetData>
      <sheetData sheetId="250">
        <row r="16">
          <cell r="G16">
            <v>0</v>
          </cell>
        </row>
      </sheetData>
      <sheetData sheetId="251">
        <row r="16">
          <cell r="G16">
            <v>0</v>
          </cell>
        </row>
      </sheetData>
      <sheetData sheetId="252">
        <row r="16">
          <cell r="G16">
            <v>0</v>
          </cell>
        </row>
      </sheetData>
      <sheetData sheetId="253">
        <row r="16">
          <cell r="G16">
            <v>0</v>
          </cell>
        </row>
      </sheetData>
      <sheetData sheetId="254">
        <row r="16">
          <cell r="G16">
            <v>0</v>
          </cell>
        </row>
      </sheetData>
      <sheetData sheetId="255">
        <row r="16">
          <cell r="G16">
            <v>0</v>
          </cell>
        </row>
      </sheetData>
      <sheetData sheetId="256">
        <row r="16">
          <cell r="G16">
            <v>0</v>
          </cell>
        </row>
      </sheetData>
      <sheetData sheetId="257">
        <row r="16">
          <cell r="G16">
            <v>0</v>
          </cell>
        </row>
      </sheetData>
      <sheetData sheetId="258">
        <row r="16">
          <cell r="G16">
            <v>0</v>
          </cell>
        </row>
      </sheetData>
      <sheetData sheetId="259">
        <row r="16">
          <cell r="G16">
            <v>0</v>
          </cell>
        </row>
      </sheetData>
      <sheetData sheetId="260">
        <row r="16">
          <cell r="G16">
            <v>0</v>
          </cell>
        </row>
      </sheetData>
      <sheetData sheetId="261">
        <row r="16">
          <cell r="G16">
            <v>0</v>
          </cell>
        </row>
      </sheetData>
      <sheetData sheetId="262">
        <row r="16">
          <cell r="G16">
            <v>0</v>
          </cell>
        </row>
      </sheetData>
      <sheetData sheetId="263">
        <row r="16">
          <cell r="G16">
            <v>0</v>
          </cell>
        </row>
      </sheetData>
      <sheetData sheetId="264">
        <row r="16">
          <cell r="G16">
            <v>0</v>
          </cell>
        </row>
      </sheetData>
      <sheetData sheetId="265">
        <row r="16">
          <cell r="G16">
            <v>0</v>
          </cell>
        </row>
      </sheetData>
      <sheetData sheetId="266">
        <row r="16">
          <cell r="G16">
            <v>0</v>
          </cell>
        </row>
      </sheetData>
      <sheetData sheetId="267">
        <row r="16">
          <cell r="G16">
            <v>0</v>
          </cell>
        </row>
      </sheetData>
      <sheetData sheetId="268">
        <row r="16">
          <cell r="G16">
            <v>0</v>
          </cell>
        </row>
      </sheetData>
      <sheetData sheetId="269">
        <row r="16">
          <cell r="G16">
            <v>0</v>
          </cell>
        </row>
      </sheetData>
      <sheetData sheetId="270">
        <row r="16">
          <cell r="G16">
            <v>0</v>
          </cell>
        </row>
      </sheetData>
      <sheetData sheetId="271">
        <row r="16">
          <cell r="G16">
            <v>0</v>
          </cell>
        </row>
      </sheetData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>
        <row r="16">
          <cell r="G16">
            <v>0</v>
          </cell>
        </row>
      </sheetData>
      <sheetData sheetId="281">
        <row r="16">
          <cell r="G16">
            <v>0</v>
          </cell>
        </row>
      </sheetData>
      <sheetData sheetId="282">
        <row r="16">
          <cell r="G16">
            <v>0</v>
          </cell>
        </row>
      </sheetData>
      <sheetData sheetId="283">
        <row r="16">
          <cell r="G16">
            <v>0</v>
          </cell>
        </row>
      </sheetData>
      <sheetData sheetId="284">
        <row r="16">
          <cell r="G16">
            <v>0</v>
          </cell>
        </row>
      </sheetData>
      <sheetData sheetId="285">
        <row r="16">
          <cell r="G16">
            <v>0</v>
          </cell>
        </row>
      </sheetData>
      <sheetData sheetId="286">
        <row r="16">
          <cell r="G16">
            <v>0</v>
          </cell>
        </row>
      </sheetData>
      <sheetData sheetId="287">
        <row r="16">
          <cell r="G16">
            <v>0</v>
          </cell>
        </row>
      </sheetData>
      <sheetData sheetId="288">
        <row r="16">
          <cell r="G16">
            <v>0</v>
          </cell>
        </row>
      </sheetData>
      <sheetData sheetId="289">
        <row r="16">
          <cell r="G16">
            <v>0</v>
          </cell>
        </row>
      </sheetData>
      <sheetData sheetId="290">
        <row r="16">
          <cell r="G16">
            <v>0</v>
          </cell>
        </row>
      </sheetData>
      <sheetData sheetId="291">
        <row r="16">
          <cell r="G16">
            <v>0</v>
          </cell>
        </row>
      </sheetData>
      <sheetData sheetId="292">
        <row r="16">
          <cell r="G16">
            <v>0</v>
          </cell>
        </row>
      </sheetData>
      <sheetData sheetId="293">
        <row r="16">
          <cell r="G16">
            <v>0</v>
          </cell>
        </row>
      </sheetData>
      <sheetData sheetId="294">
        <row r="16">
          <cell r="G16">
            <v>0</v>
          </cell>
        </row>
      </sheetData>
      <sheetData sheetId="295">
        <row r="16">
          <cell r="G16">
            <v>0</v>
          </cell>
        </row>
      </sheetData>
      <sheetData sheetId="296">
        <row r="16">
          <cell r="G16">
            <v>0</v>
          </cell>
        </row>
      </sheetData>
      <sheetData sheetId="297">
        <row r="16">
          <cell r="G16">
            <v>0</v>
          </cell>
        </row>
      </sheetData>
      <sheetData sheetId="298">
        <row r="16">
          <cell r="G16">
            <v>0</v>
          </cell>
        </row>
      </sheetData>
      <sheetData sheetId="299">
        <row r="16">
          <cell r="G16">
            <v>0</v>
          </cell>
        </row>
      </sheetData>
      <sheetData sheetId="300">
        <row r="16">
          <cell r="G16">
            <v>0</v>
          </cell>
        </row>
      </sheetData>
      <sheetData sheetId="301">
        <row r="16">
          <cell r="G16">
            <v>0</v>
          </cell>
        </row>
      </sheetData>
      <sheetData sheetId="302">
        <row r="16">
          <cell r="G16">
            <v>0</v>
          </cell>
        </row>
      </sheetData>
      <sheetData sheetId="303">
        <row r="16">
          <cell r="G16">
            <v>0</v>
          </cell>
        </row>
      </sheetData>
      <sheetData sheetId="304">
        <row r="16">
          <cell r="G16">
            <v>0</v>
          </cell>
        </row>
      </sheetData>
      <sheetData sheetId="305">
        <row r="16">
          <cell r="G16">
            <v>0</v>
          </cell>
        </row>
      </sheetData>
      <sheetData sheetId="306">
        <row r="16">
          <cell r="G16">
            <v>0</v>
          </cell>
        </row>
      </sheetData>
      <sheetData sheetId="307">
        <row r="16">
          <cell r="G16">
            <v>0</v>
          </cell>
        </row>
      </sheetData>
      <sheetData sheetId="308">
        <row r="16">
          <cell r="G16">
            <v>0</v>
          </cell>
        </row>
      </sheetData>
      <sheetData sheetId="309">
        <row r="16">
          <cell r="G16">
            <v>0</v>
          </cell>
        </row>
      </sheetData>
      <sheetData sheetId="310">
        <row r="16">
          <cell r="G16">
            <v>0</v>
          </cell>
        </row>
      </sheetData>
      <sheetData sheetId="311">
        <row r="16">
          <cell r="G16">
            <v>0</v>
          </cell>
        </row>
      </sheetData>
      <sheetData sheetId="312">
        <row r="16">
          <cell r="G16">
            <v>0</v>
          </cell>
        </row>
      </sheetData>
      <sheetData sheetId="313">
        <row r="16">
          <cell r="G16">
            <v>0</v>
          </cell>
        </row>
      </sheetData>
      <sheetData sheetId="314">
        <row r="16">
          <cell r="G16">
            <v>0</v>
          </cell>
        </row>
      </sheetData>
      <sheetData sheetId="315">
        <row r="16">
          <cell r="G16">
            <v>0</v>
          </cell>
        </row>
      </sheetData>
      <sheetData sheetId="316">
        <row r="16">
          <cell r="G16">
            <v>0</v>
          </cell>
        </row>
      </sheetData>
      <sheetData sheetId="317">
        <row r="16">
          <cell r="G16">
            <v>0</v>
          </cell>
        </row>
      </sheetData>
      <sheetData sheetId="318">
        <row r="16">
          <cell r="G16">
            <v>0</v>
          </cell>
        </row>
      </sheetData>
      <sheetData sheetId="319">
        <row r="16">
          <cell r="G16">
            <v>0</v>
          </cell>
        </row>
      </sheetData>
      <sheetData sheetId="320">
        <row r="16">
          <cell r="G16">
            <v>0</v>
          </cell>
        </row>
      </sheetData>
      <sheetData sheetId="321">
        <row r="16">
          <cell r="G16">
            <v>0</v>
          </cell>
        </row>
      </sheetData>
      <sheetData sheetId="322">
        <row r="16">
          <cell r="G16">
            <v>0</v>
          </cell>
        </row>
      </sheetData>
      <sheetData sheetId="323">
        <row r="16">
          <cell r="G16">
            <v>0</v>
          </cell>
        </row>
      </sheetData>
      <sheetData sheetId="324">
        <row r="16">
          <cell r="G16">
            <v>0</v>
          </cell>
        </row>
      </sheetData>
      <sheetData sheetId="325">
        <row r="16">
          <cell r="G16">
            <v>0</v>
          </cell>
        </row>
      </sheetData>
      <sheetData sheetId="326">
        <row r="16">
          <cell r="G16">
            <v>0</v>
          </cell>
        </row>
      </sheetData>
      <sheetData sheetId="327">
        <row r="16">
          <cell r="G16">
            <v>0</v>
          </cell>
        </row>
      </sheetData>
      <sheetData sheetId="328">
        <row r="16">
          <cell r="G16">
            <v>0</v>
          </cell>
        </row>
      </sheetData>
      <sheetData sheetId="329">
        <row r="16">
          <cell r="G16">
            <v>0</v>
          </cell>
        </row>
      </sheetData>
      <sheetData sheetId="330">
        <row r="16">
          <cell r="G16">
            <v>0</v>
          </cell>
        </row>
      </sheetData>
      <sheetData sheetId="331">
        <row r="16">
          <cell r="G16">
            <v>0</v>
          </cell>
        </row>
      </sheetData>
      <sheetData sheetId="332">
        <row r="16">
          <cell r="G16">
            <v>0</v>
          </cell>
        </row>
      </sheetData>
      <sheetData sheetId="333">
        <row r="16">
          <cell r="G16">
            <v>0</v>
          </cell>
        </row>
      </sheetData>
      <sheetData sheetId="334">
        <row r="16">
          <cell r="G16">
            <v>1</v>
          </cell>
        </row>
      </sheetData>
      <sheetData sheetId="335">
        <row r="16">
          <cell r="G16">
            <v>0</v>
          </cell>
        </row>
      </sheetData>
      <sheetData sheetId="336">
        <row r="16">
          <cell r="G16">
            <v>0</v>
          </cell>
        </row>
      </sheetData>
      <sheetData sheetId="337">
        <row r="16">
          <cell r="G16">
            <v>0</v>
          </cell>
        </row>
      </sheetData>
      <sheetData sheetId="338">
        <row r="16">
          <cell r="G16">
            <v>0</v>
          </cell>
        </row>
      </sheetData>
      <sheetData sheetId="339">
        <row r="16">
          <cell r="G16">
            <v>0</v>
          </cell>
        </row>
      </sheetData>
      <sheetData sheetId="340">
        <row r="16">
          <cell r="G16">
            <v>0</v>
          </cell>
        </row>
      </sheetData>
      <sheetData sheetId="341">
        <row r="16">
          <cell r="G16">
            <v>0</v>
          </cell>
        </row>
      </sheetData>
      <sheetData sheetId="342">
        <row r="16">
          <cell r="G16">
            <v>1</v>
          </cell>
        </row>
      </sheetData>
      <sheetData sheetId="343">
        <row r="16">
          <cell r="G16">
            <v>0</v>
          </cell>
        </row>
      </sheetData>
      <sheetData sheetId="344">
        <row r="16">
          <cell r="G16">
            <v>0</v>
          </cell>
        </row>
      </sheetData>
      <sheetData sheetId="345">
        <row r="16">
          <cell r="G16">
            <v>0</v>
          </cell>
        </row>
      </sheetData>
      <sheetData sheetId="346">
        <row r="16">
          <cell r="G16">
            <v>0</v>
          </cell>
        </row>
      </sheetData>
      <sheetData sheetId="347">
        <row r="16">
          <cell r="G16">
            <v>0</v>
          </cell>
        </row>
      </sheetData>
      <sheetData sheetId="348">
        <row r="16">
          <cell r="G16">
            <v>0</v>
          </cell>
        </row>
      </sheetData>
      <sheetData sheetId="349">
        <row r="16">
          <cell r="G16">
            <v>0</v>
          </cell>
        </row>
      </sheetData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>
        <row r="16">
          <cell r="G16">
            <v>0</v>
          </cell>
        </row>
      </sheetData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>
        <row r="16">
          <cell r="G16">
            <v>0</v>
          </cell>
        </row>
      </sheetData>
      <sheetData sheetId="447"/>
      <sheetData sheetId="448">
        <row r="16">
          <cell r="G16">
            <v>0</v>
          </cell>
        </row>
      </sheetData>
      <sheetData sheetId="449"/>
      <sheetData sheetId="450"/>
      <sheetData sheetId="451"/>
      <sheetData sheetId="452">
        <row r="16">
          <cell r="G16">
            <v>0</v>
          </cell>
        </row>
      </sheetData>
      <sheetData sheetId="453"/>
      <sheetData sheetId="454"/>
      <sheetData sheetId="455"/>
      <sheetData sheetId="456"/>
      <sheetData sheetId="457"/>
      <sheetData sheetId="458"/>
      <sheetData sheetId="459"/>
      <sheetData sheetId="460">
        <row r="16">
          <cell r="G16">
            <v>0</v>
          </cell>
        </row>
      </sheetData>
      <sheetData sheetId="461"/>
      <sheetData sheetId="462"/>
      <sheetData sheetId="463"/>
      <sheetData sheetId="464"/>
      <sheetData sheetId="465">
        <row r="16">
          <cell r="G16">
            <v>0</v>
          </cell>
        </row>
      </sheetData>
      <sheetData sheetId="466">
        <row r="16">
          <cell r="G16">
            <v>0</v>
          </cell>
        </row>
      </sheetData>
      <sheetData sheetId="467"/>
      <sheetData sheetId="468"/>
      <sheetData sheetId="469">
        <row r="16">
          <cell r="G16">
            <v>0</v>
          </cell>
        </row>
      </sheetData>
      <sheetData sheetId="470"/>
      <sheetData sheetId="471">
        <row r="16">
          <cell r="G16">
            <v>0</v>
          </cell>
        </row>
      </sheetData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>
        <row r="16">
          <cell r="G16">
            <v>1</v>
          </cell>
        </row>
      </sheetData>
      <sheetData sheetId="492">
        <row r="16">
          <cell r="G16">
            <v>1</v>
          </cell>
        </row>
      </sheetData>
      <sheetData sheetId="493"/>
      <sheetData sheetId="494"/>
      <sheetData sheetId="495"/>
      <sheetData sheetId="496">
        <row r="16">
          <cell r="G16">
            <v>1</v>
          </cell>
        </row>
      </sheetData>
      <sheetData sheetId="497">
        <row r="16">
          <cell r="G16">
            <v>1</v>
          </cell>
        </row>
      </sheetData>
      <sheetData sheetId="498">
        <row r="16">
          <cell r="G16">
            <v>1</v>
          </cell>
        </row>
      </sheetData>
      <sheetData sheetId="499"/>
      <sheetData sheetId="500">
        <row r="16">
          <cell r="G16">
            <v>1</v>
          </cell>
        </row>
      </sheetData>
      <sheetData sheetId="501">
        <row r="16">
          <cell r="G16">
            <v>1</v>
          </cell>
        </row>
      </sheetData>
      <sheetData sheetId="502">
        <row r="16">
          <cell r="G16">
            <v>1</v>
          </cell>
        </row>
      </sheetData>
      <sheetData sheetId="503">
        <row r="16">
          <cell r="G16">
            <v>1</v>
          </cell>
        </row>
      </sheetData>
      <sheetData sheetId="504">
        <row r="16">
          <cell r="G16">
            <v>1</v>
          </cell>
        </row>
      </sheetData>
      <sheetData sheetId="505"/>
      <sheetData sheetId="506">
        <row r="16">
          <cell r="G16">
            <v>1</v>
          </cell>
        </row>
      </sheetData>
      <sheetData sheetId="507">
        <row r="16">
          <cell r="G16">
            <v>1</v>
          </cell>
        </row>
      </sheetData>
      <sheetData sheetId="508">
        <row r="16">
          <cell r="G16">
            <v>1</v>
          </cell>
        </row>
      </sheetData>
      <sheetData sheetId="509">
        <row r="16">
          <cell r="G16">
            <v>1</v>
          </cell>
        </row>
      </sheetData>
      <sheetData sheetId="510"/>
      <sheetData sheetId="511"/>
      <sheetData sheetId="512">
        <row r="16">
          <cell r="G16">
            <v>1</v>
          </cell>
        </row>
      </sheetData>
      <sheetData sheetId="513">
        <row r="16">
          <cell r="G16">
            <v>0</v>
          </cell>
        </row>
      </sheetData>
      <sheetData sheetId="514">
        <row r="16">
          <cell r="G16">
            <v>1</v>
          </cell>
        </row>
      </sheetData>
      <sheetData sheetId="515">
        <row r="16">
          <cell r="G16">
            <v>0</v>
          </cell>
        </row>
      </sheetData>
      <sheetData sheetId="516">
        <row r="16">
          <cell r="G16">
            <v>0</v>
          </cell>
        </row>
      </sheetData>
      <sheetData sheetId="517"/>
      <sheetData sheetId="518">
        <row r="16">
          <cell r="G16">
            <v>1</v>
          </cell>
        </row>
      </sheetData>
      <sheetData sheetId="519">
        <row r="16">
          <cell r="G16">
            <v>1</v>
          </cell>
        </row>
      </sheetData>
      <sheetData sheetId="520">
        <row r="16">
          <cell r="G16">
            <v>1</v>
          </cell>
        </row>
      </sheetData>
      <sheetData sheetId="521"/>
      <sheetData sheetId="522">
        <row r="16">
          <cell r="G16">
            <v>1</v>
          </cell>
        </row>
      </sheetData>
      <sheetData sheetId="523">
        <row r="16">
          <cell r="G16">
            <v>1</v>
          </cell>
        </row>
      </sheetData>
      <sheetData sheetId="524">
        <row r="16">
          <cell r="G16">
            <v>1</v>
          </cell>
        </row>
      </sheetData>
      <sheetData sheetId="525">
        <row r="16">
          <cell r="G16">
            <v>1</v>
          </cell>
        </row>
      </sheetData>
      <sheetData sheetId="526">
        <row r="16">
          <cell r="G16">
            <v>1</v>
          </cell>
        </row>
      </sheetData>
      <sheetData sheetId="527">
        <row r="16">
          <cell r="G16">
            <v>1</v>
          </cell>
        </row>
      </sheetData>
      <sheetData sheetId="528">
        <row r="16">
          <cell r="G16">
            <v>1</v>
          </cell>
        </row>
      </sheetData>
      <sheetData sheetId="529">
        <row r="16">
          <cell r="G16">
            <v>1</v>
          </cell>
        </row>
      </sheetData>
      <sheetData sheetId="530">
        <row r="16">
          <cell r="G16">
            <v>1</v>
          </cell>
        </row>
      </sheetData>
      <sheetData sheetId="531">
        <row r="16">
          <cell r="G16">
            <v>1</v>
          </cell>
        </row>
      </sheetData>
      <sheetData sheetId="532"/>
      <sheetData sheetId="533">
        <row r="16">
          <cell r="G16">
            <v>1</v>
          </cell>
        </row>
      </sheetData>
      <sheetData sheetId="534">
        <row r="16">
          <cell r="G16">
            <v>1</v>
          </cell>
        </row>
      </sheetData>
      <sheetData sheetId="535" refreshError="1"/>
      <sheetData sheetId="536" refreshError="1"/>
      <sheetData sheetId="537">
        <row r="16">
          <cell r="G16">
            <v>1</v>
          </cell>
        </row>
      </sheetData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>
        <row r="16">
          <cell r="G16">
            <v>0</v>
          </cell>
        </row>
      </sheetData>
      <sheetData sheetId="547"/>
      <sheetData sheetId="548">
        <row r="16">
          <cell r="G16">
            <v>0</v>
          </cell>
        </row>
      </sheetData>
      <sheetData sheetId="549">
        <row r="16">
          <cell r="G16">
            <v>0</v>
          </cell>
        </row>
      </sheetData>
      <sheetData sheetId="550">
        <row r="16">
          <cell r="G16">
            <v>0</v>
          </cell>
        </row>
      </sheetData>
      <sheetData sheetId="551">
        <row r="16">
          <cell r="G16">
            <v>0</v>
          </cell>
        </row>
      </sheetData>
      <sheetData sheetId="552">
        <row r="16">
          <cell r="G16">
            <v>0</v>
          </cell>
        </row>
      </sheetData>
      <sheetData sheetId="553">
        <row r="16">
          <cell r="G16">
            <v>0</v>
          </cell>
        </row>
      </sheetData>
      <sheetData sheetId="554" refreshError="1"/>
      <sheetData sheetId="555" refreshError="1"/>
      <sheetData sheetId="556" refreshError="1"/>
      <sheetData sheetId="557">
        <row r="16">
          <cell r="G16">
            <v>0</v>
          </cell>
        </row>
      </sheetData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>
        <row r="16">
          <cell r="G16">
            <v>0</v>
          </cell>
        </row>
      </sheetData>
      <sheetData sheetId="584">
        <row r="16">
          <cell r="G16">
            <v>0</v>
          </cell>
        </row>
      </sheetData>
      <sheetData sheetId="585">
        <row r="16">
          <cell r="G16">
            <v>0</v>
          </cell>
        </row>
      </sheetData>
      <sheetData sheetId="586">
        <row r="16">
          <cell r="G16">
            <v>0</v>
          </cell>
        </row>
      </sheetData>
      <sheetData sheetId="587"/>
      <sheetData sheetId="588">
        <row r="16">
          <cell r="G16">
            <v>0</v>
          </cell>
        </row>
      </sheetData>
      <sheetData sheetId="589">
        <row r="16">
          <cell r="G16">
            <v>0</v>
          </cell>
        </row>
      </sheetData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>
        <row r="16">
          <cell r="G16">
            <v>0</v>
          </cell>
        </row>
      </sheetData>
      <sheetData sheetId="602">
        <row r="16">
          <cell r="G16">
            <v>0</v>
          </cell>
        </row>
      </sheetData>
      <sheetData sheetId="603">
        <row r="16">
          <cell r="G16">
            <v>0</v>
          </cell>
        </row>
      </sheetData>
      <sheetData sheetId="604">
        <row r="16">
          <cell r="G16">
            <v>0</v>
          </cell>
        </row>
      </sheetData>
      <sheetData sheetId="605">
        <row r="16">
          <cell r="G16">
            <v>0</v>
          </cell>
        </row>
      </sheetData>
      <sheetData sheetId="606">
        <row r="16">
          <cell r="G16">
            <v>0</v>
          </cell>
        </row>
      </sheetData>
      <sheetData sheetId="607"/>
      <sheetData sheetId="608">
        <row r="16">
          <cell r="G16">
            <v>0</v>
          </cell>
        </row>
      </sheetData>
      <sheetData sheetId="609">
        <row r="16">
          <cell r="G16">
            <v>0</v>
          </cell>
        </row>
      </sheetData>
      <sheetData sheetId="610">
        <row r="16">
          <cell r="G16">
            <v>0</v>
          </cell>
        </row>
      </sheetData>
      <sheetData sheetId="611"/>
      <sheetData sheetId="612">
        <row r="16">
          <cell r="G16">
            <v>0</v>
          </cell>
        </row>
      </sheetData>
      <sheetData sheetId="613">
        <row r="16">
          <cell r="G16">
            <v>0</v>
          </cell>
        </row>
      </sheetData>
      <sheetData sheetId="614">
        <row r="16">
          <cell r="G16">
            <v>0</v>
          </cell>
        </row>
      </sheetData>
      <sheetData sheetId="615">
        <row r="16">
          <cell r="G16">
            <v>0</v>
          </cell>
        </row>
      </sheetData>
      <sheetData sheetId="616"/>
      <sheetData sheetId="617">
        <row r="16">
          <cell r="G16">
            <v>0</v>
          </cell>
        </row>
      </sheetData>
      <sheetData sheetId="618">
        <row r="16">
          <cell r="G16">
            <v>0</v>
          </cell>
        </row>
      </sheetData>
      <sheetData sheetId="619"/>
      <sheetData sheetId="620">
        <row r="16">
          <cell r="G16">
            <v>0</v>
          </cell>
        </row>
      </sheetData>
      <sheetData sheetId="621"/>
      <sheetData sheetId="622">
        <row r="16">
          <cell r="G16">
            <v>0</v>
          </cell>
        </row>
      </sheetData>
      <sheetData sheetId="623">
        <row r="16">
          <cell r="G16">
            <v>0</v>
          </cell>
        </row>
      </sheetData>
      <sheetData sheetId="624">
        <row r="16">
          <cell r="G16">
            <v>0</v>
          </cell>
        </row>
      </sheetData>
      <sheetData sheetId="625"/>
      <sheetData sheetId="626">
        <row r="16">
          <cell r="G16">
            <v>0</v>
          </cell>
        </row>
      </sheetData>
      <sheetData sheetId="627"/>
      <sheetData sheetId="628">
        <row r="16">
          <cell r="G16">
            <v>0</v>
          </cell>
        </row>
      </sheetData>
      <sheetData sheetId="629">
        <row r="16">
          <cell r="G16">
            <v>0</v>
          </cell>
        </row>
      </sheetData>
      <sheetData sheetId="630">
        <row r="16">
          <cell r="G16">
            <v>0</v>
          </cell>
        </row>
      </sheetData>
      <sheetData sheetId="631"/>
      <sheetData sheetId="632">
        <row r="16">
          <cell r="G16">
            <v>0</v>
          </cell>
        </row>
      </sheetData>
      <sheetData sheetId="633">
        <row r="16">
          <cell r="G16">
            <v>0</v>
          </cell>
        </row>
      </sheetData>
      <sheetData sheetId="634">
        <row r="16">
          <cell r="G16">
            <v>0</v>
          </cell>
        </row>
      </sheetData>
      <sheetData sheetId="635"/>
      <sheetData sheetId="636">
        <row r="16">
          <cell r="G16">
            <v>0</v>
          </cell>
        </row>
      </sheetData>
      <sheetData sheetId="637">
        <row r="16">
          <cell r="G16">
            <v>0</v>
          </cell>
        </row>
      </sheetData>
      <sheetData sheetId="638">
        <row r="16">
          <cell r="G16">
            <v>0</v>
          </cell>
        </row>
      </sheetData>
      <sheetData sheetId="639">
        <row r="16">
          <cell r="G16">
            <v>0</v>
          </cell>
        </row>
      </sheetData>
      <sheetData sheetId="640">
        <row r="16">
          <cell r="G16">
            <v>0</v>
          </cell>
        </row>
      </sheetData>
      <sheetData sheetId="641">
        <row r="16">
          <cell r="G16">
            <v>0</v>
          </cell>
        </row>
      </sheetData>
      <sheetData sheetId="642">
        <row r="16">
          <cell r="G16">
            <v>0</v>
          </cell>
        </row>
      </sheetData>
      <sheetData sheetId="643"/>
      <sheetData sheetId="644">
        <row r="16">
          <cell r="G16">
            <v>0</v>
          </cell>
        </row>
      </sheetData>
      <sheetData sheetId="645"/>
      <sheetData sheetId="646">
        <row r="16">
          <cell r="G16">
            <v>0</v>
          </cell>
        </row>
      </sheetData>
      <sheetData sheetId="647"/>
      <sheetData sheetId="648">
        <row r="16">
          <cell r="G16">
            <v>0</v>
          </cell>
        </row>
      </sheetData>
      <sheetData sheetId="649"/>
      <sheetData sheetId="650">
        <row r="16">
          <cell r="G16">
            <v>0</v>
          </cell>
        </row>
      </sheetData>
      <sheetData sheetId="651"/>
      <sheetData sheetId="652">
        <row r="16">
          <cell r="G16">
            <v>0</v>
          </cell>
        </row>
      </sheetData>
      <sheetData sheetId="653"/>
      <sheetData sheetId="654">
        <row r="16">
          <cell r="G16">
            <v>0</v>
          </cell>
        </row>
      </sheetData>
      <sheetData sheetId="655"/>
      <sheetData sheetId="656">
        <row r="16">
          <cell r="G16">
            <v>0</v>
          </cell>
        </row>
      </sheetData>
      <sheetData sheetId="657"/>
      <sheetData sheetId="658"/>
      <sheetData sheetId="659"/>
      <sheetData sheetId="660">
        <row r="16">
          <cell r="G16">
            <v>0</v>
          </cell>
        </row>
      </sheetData>
      <sheetData sheetId="661">
        <row r="16">
          <cell r="G16">
            <v>0</v>
          </cell>
        </row>
      </sheetData>
      <sheetData sheetId="662">
        <row r="16">
          <cell r="G16">
            <v>0</v>
          </cell>
        </row>
      </sheetData>
      <sheetData sheetId="663">
        <row r="16">
          <cell r="G16">
            <v>0</v>
          </cell>
        </row>
      </sheetData>
      <sheetData sheetId="664"/>
      <sheetData sheetId="665">
        <row r="16">
          <cell r="G16">
            <v>0</v>
          </cell>
        </row>
      </sheetData>
      <sheetData sheetId="666"/>
      <sheetData sheetId="667">
        <row r="16">
          <cell r="G16">
            <v>0</v>
          </cell>
        </row>
      </sheetData>
      <sheetData sheetId="668">
        <row r="16">
          <cell r="G16">
            <v>1</v>
          </cell>
        </row>
      </sheetData>
      <sheetData sheetId="669">
        <row r="16">
          <cell r="G16">
            <v>0</v>
          </cell>
        </row>
      </sheetData>
      <sheetData sheetId="670"/>
      <sheetData sheetId="671" refreshError="1"/>
      <sheetData sheetId="672" refreshError="1"/>
      <sheetData sheetId="673">
        <row r="16">
          <cell r="G16">
            <v>0</v>
          </cell>
        </row>
      </sheetData>
      <sheetData sheetId="674"/>
      <sheetData sheetId="675">
        <row r="16">
          <cell r="G16">
            <v>0</v>
          </cell>
        </row>
      </sheetData>
      <sheetData sheetId="676" refreshError="1"/>
      <sheetData sheetId="677" refreshError="1"/>
      <sheetData sheetId="678">
        <row r="16">
          <cell r="G16">
            <v>0</v>
          </cell>
        </row>
      </sheetData>
      <sheetData sheetId="679">
        <row r="16">
          <cell r="G16">
            <v>0</v>
          </cell>
        </row>
      </sheetData>
      <sheetData sheetId="680">
        <row r="16">
          <cell r="G16">
            <v>0</v>
          </cell>
        </row>
      </sheetData>
      <sheetData sheetId="681"/>
      <sheetData sheetId="682">
        <row r="16">
          <cell r="G16">
            <v>0</v>
          </cell>
        </row>
      </sheetData>
      <sheetData sheetId="683">
        <row r="16">
          <cell r="G16">
            <v>0</v>
          </cell>
        </row>
      </sheetData>
      <sheetData sheetId="684"/>
      <sheetData sheetId="685">
        <row r="16">
          <cell r="G16">
            <v>0</v>
          </cell>
        </row>
      </sheetData>
      <sheetData sheetId="686">
        <row r="16">
          <cell r="G16">
            <v>0</v>
          </cell>
        </row>
      </sheetData>
      <sheetData sheetId="687">
        <row r="16">
          <cell r="G16">
            <v>1</v>
          </cell>
        </row>
      </sheetData>
      <sheetData sheetId="688">
        <row r="16">
          <cell r="G16">
            <v>0</v>
          </cell>
        </row>
      </sheetData>
      <sheetData sheetId="689" refreshError="1"/>
      <sheetData sheetId="690" refreshError="1"/>
      <sheetData sheetId="691" refreshError="1"/>
      <sheetData sheetId="692">
        <row r="16">
          <cell r="G16">
            <v>0</v>
          </cell>
        </row>
      </sheetData>
      <sheetData sheetId="693">
        <row r="16">
          <cell r="G16">
            <v>0</v>
          </cell>
        </row>
      </sheetData>
      <sheetData sheetId="694"/>
      <sheetData sheetId="695"/>
      <sheetData sheetId="696">
        <row r="16">
          <cell r="G16">
            <v>0</v>
          </cell>
        </row>
      </sheetData>
      <sheetData sheetId="697">
        <row r="16">
          <cell r="G16">
            <v>0</v>
          </cell>
        </row>
      </sheetData>
      <sheetData sheetId="698">
        <row r="16">
          <cell r="G16">
            <v>0</v>
          </cell>
        </row>
      </sheetData>
      <sheetData sheetId="699"/>
      <sheetData sheetId="700"/>
      <sheetData sheetId="701">
        <row r="16">
          <cell r="G16">
            <v>0</v>
          </cell>
        </row>
      </sheetData>
      <sheetData sheetId="702">
        <row r="16">
          <cell r="G16">
            <v>0</v>
          </cell>
        </row>
      </sheetData>
      <sheetData sheetId="703"/>
      <sheetData sheetId="704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>
        <row r="16">
          <cell r="G16">
            <v>1</v>
          </cell>
        </row>
      </sheetData>
      <sheetData sheetId="713">
        <row r="16">
          <cell r="G16">
            <v>0</v>
          </cell>
        </row>
      </sheetData>
      <sheetData sheetId="714" refreshError="1"/>
      <sheetData sheetId="715">
        <row r="16">
          <cell r="G16">
            <v>1</v>
          </cell>
        </row>
      </sheetData>
      <sheetData sheetId="716">
        <row r="16">
          <cell r="G16">
            <v>0</v>
          </cell>
        </row>
      </sheetData>
      <sheetData sheetId="717">
        <row r="16">
          <cell r="G16">
            <v>1</v>
          </cell>
        </row>
      </sheetData>
      <sheetData sheetId="718">
        <row r="16">
          <cell r="G16">
            <v>1</v>
          </cell>
        </row>
      </sheetData>
      <sheetData sheetId="719"/>
      <sheetData sheetId="720">
        <row r="16">
          <cell r="G16">
            <v>1</v>
          </cell>
        </row>
      </sheetData>
      <sheetData sheetId="721"/>
      <sheetData sheetId="722">
        <row r="16">
          <cell r="G16">
            <v>1</v>
          </cell>
        </row>
      </sheetData>
      <sheetData sheetId="723">
        <row r="16">
          <cell r="G16">
            <v>0</v>
          </cell>
        </row>
      </sheetData>
      <sheetData sheetId="724">
        <row r="16">
          <cell r="G16">
            <v>1</v>
          </cell>
        </row>
      </sheetData>
      <sheetData sheetId="725" refreshError="1"/>
      <sheetData sheetId="726" refreshError="1"/>
      <sheetData sheetId="727" refreshError="1"/>
      <sheetData sheetId="728" refreshError="1"/>
      <sheetData sheetId="729">
        <row r="16">
          <cell r="G16">
            <v>0</v>
          </cell>
        </row>
      </sheetData>
      <sheetData sheetId="730">
        <row r="16">
          <cell r="G16">
            <v>0</v>
          </cell>
        </row>
      </sheetData>
      <sheetData sheetId="731">
        <row r="16">
          <cell r="G16">
            <v>0</v>
          </cell>
        </row>
      </sheetData>
      <sheetData sheetId="732"/>
      <sheetData sheetId="733">
        <row r="16">
          <cell r="G16">
            <v>0</v>
          </cell>
        </row>
      </sheetData>
      <sheetData sheetId="734">
        <row r="16">
          <cell r="G16">
            <v>0</v>
          </cell>
        </row>
      </sheetData>
      <sheetData sheetId="735">
        <row r="16">
          <cell r="G16">
            <v>0</v>
          </cell>
        </row>
      </sheetData>
      <sheetData sheetId="736">
        <row r="16">
          <cell r="G16">
            <v>0</v>
          </cell>
        </row>
      </sheetData>
      <sheetData sheetId="737"/>
      <sheetData sheetId="738">
        <row r="16">
          <cell r="G16">
            <v>0</v>
          </cell>
        </row>
      </sheetData>
      <sheetData sheetId="739">
        <row r="16">
          <cell r="G16">
            <v>0</v>
          </cell>
        </row>
      </sheetData>
      <sheetData sheetId="740">
        <row r="16">
          <cell r="G16">
            <v>0</v>
          </cell>
        </row>
      </sheetData>
      <sheetData sheetId="741">
        <row r="16">
          <cell r="G16">
            <v>0</v>
          </cell>
        </row>
      </sheetData>
      <sheetData sheetId="742">
        <row r="16">
          <cell r="G16">
            <v>0</v>
          </cell>
        </row>
      </sheetData>
      <sheetData sheetId="743">
        <row r="16">
          <cell r="G16">
            <v>0</v>
          </cell>
        </row>
      </sheetData>
      <sheetData sheetId="744">
        <row r="16">
          <cell r="G16">
            <v>0</v>
          </cell>
        </row>
      </sheetData>
      <sheetData sheetId="745">
        <row r="8">
          <cell r="B8">
            <v>43731</v>
          </cell>
        </row>
      </sheetData>
      <sheetData sheetId="746"/>
      <sheetData sheetId="747">
        <row r="16">
          <cell r="G16">
            <v>0</v>
          </cell>
        </row>
      </sheetData>
      <sheetData sheetId="748">
        <row r="16">
          <cell r="G16">
            <v>0</v>
          </cell>
        </row>
      </sheetData>
      <sheetData sheetId="749">
        <row r="16">
          <cell r="G16">
            <v>0</v>
          </cell>
        </row>
      </sheetData>
      <sheetData sheetId="750"/>
      <sheetData sheetId="751" refreshError="1"/>
      <sheetData sheetId="752" refreshError="1"/>
      <sheetData sheetId="753">
        <row r="16">
          <cell r="G16">
            <v>0</v>
          </cell>
        </row>
      </sheetData>
      <sheetData sheetId="754"/>
      <sheetData sheetId="755">
        <row r="16">
          <cell r="G16">
            <v>0</v>
          </cell>
        </row>
      </sheetData>
      <sheetData sheetId="756">
        <row r="16">
          <cell r="G16">
            <v>0</v>
          </cell>
        </row>
      </sheetData>
      <sheetData sheetId="757"/>
      <sheetData sheetId="758"/>
      <sheetData sheetId="759">
        <row r="16">
          <cell r="G16">
            <v>0</v>
          </cell>
        </row>
      </sheetData>
      <sheetData sheetId="760"/>
      <sheetData sheetId="761">
        <row r="16">
          <cell r="G16">
            <v>0</v>
          </cell>
        </row>
      </sheetData>
      <sheetData sheetId="762">
        <row r="16">
          <cell r="G16">
            <v>0</v>
          </cell>
        </row>
      </sheetData>
      <sheetData sheetId="763">
        <row r="16">
          <cell r="G16">
            <v>0</v>
          </cell>
        </row>
      </sheetData>
      <sheetData sheetId="764"/>
      <sheetData sheetId="765">
        <row r="16">
          <cell r="G16">
            <v>0</v>
          </cell>
        </row>
      </sheetData>
      <sheetData sheetId="766">
        <row r="16">
          <cell r="G16">
            <v>0</v>
          </cell>
        </row>
      </sheetData>
      <sheetData sheetId="767"/>
      <sheetData sheetId="768"/>
      <sheetData sheetId="769">
        <row r="16">
          <cell r="G16">
            <v>0</v>
          </cell>
        </row>
      </sheetData>
      <sheetData sheetId="770"/>
      <sheetData sheetId="771">
        <row r="16">
          <cell r="G16">
            <v>0</v>
          </cell>
        </row>
      </sheetData>
      <sheetData sheetId="772">
        <row r="16">
          <cell r="G16">
            <v>0</v>
          </cell>
        </row>
      </sheetData>
      <sheetData sheetId="773">
        <row r="16">
          <cell r="G16">
            <v>0</v>
          </cell>
        </row>
      </sheetData>
      <sheetData sheetId="774">
        <row r="16">
          <cell r="G16">
            <v>1</v>
          </cell>
        </row>
      </sheetData>
      <sheetData sheetId="775">
        <row r="16">
          <cell r="G16">
            <v>0</v>
          </cell>
        </row>
      </sheetData>
      <sheetData sheetId="776"/>
      <sheetData sheetId="777">
        <row r="16">
          <cell r="G16">
            <v>0</v>
          </cell>
        </row>
      </sheetData>
      <sheetData sheetId="778">
        <row r="16">
          <cell r="G16">
            <v>0</v>
          </cell>
        </row>
      </sheetData>
      <sheetData sheetId="779">
        <row r="16">
          <cell r="G16">
            <v>0</v>
          </cell>
        </row>
      </sheetData>
      <sheetData sheetId="780"/>
      <sheetData sheetId="781">
        <row r="16">
          <cell r="G16">
            <v>0</v>
          </cell>
        </row>
      </sheetData>
      <sheetData sheetId="782">
        <row r="16">
          <cell r="G16">
            <v>1</v>
          </cell>
        </row>
      </sheetData>
      <sheetData sheetId="783">
        <row r="16">
          <cell r="G16">
            <v>0</v>
          </cell>
        </row>
      </sheetData>
      <sheetData sheetId="784"/>
      <sheetData sheetId="785">
        <row r="16">
          <cell r="G16">
            <v>0</v>
          </cell>
        </row>
      </sheetData>
      <sheetData sheetId="786">
        <row r="16">
          <cell r="G16">
            <v>0</v>
          </cell>
        </row>
      </sheetData>
      <sheetData sheetId="787">
        <row r="16">
          <cell r="G16">
            <v>0</v>
          </cell>
        </row>
      </sheetData>
      <sheetData sheetId="788">
        <row r="16">
          <cell r="G16">
            <v>0</v>
          </cell>
        </row>
      </sheetData>
      <sheetData sheetId="789">
        <row r="16">
          <cell r="G16">
            <v>0</v>
          </cell>
        </row>
      </sheetData>
      <sheetData sheetId="790"/>
      <sheetData sheetId="791">
        <row r="16">
          <cell r="G16">
            <v>0</v>
          </cell>
        </row>
      </sheetData>
      <sheetData sheetId="792">
        <row r="16">
          <cell r="G16">
            <v>0</v>
          </cell>
        </row>
      </sheetData>
      <sheetData sheetId="793">
        <row r="16">
          <cell r="G16">
            <v>0</v>
          </cell>
        </row>
      </sheetData>
      <sheetData sheetId="794">
        <row r="16">
          <cell r="G16">
            <v>0</v>
          </cell>
        </row>
      </sheetData>
      <sheetData sheetId="795">
        <row r="16">
          <cell r="G16">
            <v>0</v>
          </cell>
        </row>
      </sheetData>
      <sheetData sheetId="796">
        <row r="16">
          <cell r="G16">
            <v>0</v>
          </cell>
        </row>
      </sheetData>
      <sheetData sheetId="797">
        <row r="16">
          <cell r="G16">
            <v>0</v>
          </cell>
        </row>
      </sheetData>
      <sheetData sheetId="798"/>
      <sheetData sheetId="799">
        <row r="16">
          <cell r="G16">
            <v>0</v>
          </cell>
        </row>
      </sheetData>
      <sheetData sheetId="800">
        <row r="16">
          <cell r="G16">
            <v>0</v>
          </cell>
        </row>
      </sheetData>
      <sheetData sheetId="801">
        <row r="16">
          <cell r="G16">
            <v>0</v>
          </cell>
        </row>
      </sheetData>
      <sheetData sheetId="802">
        <row r="16">
          <cell r="G16">
            <v>1</v>
          </cell>
        </row>
      </sheetData>
      <sheetData sheetId="803">
        <row r="16">
          <cell r="G16">
            <v>0</v>
          </cell>
        </row>
      </sheetData>
      <sheetData sheetId="804"/>
      <sheetData sheetId="805">
        <row r="16">
          <cell r="G16">
            <v>0</v>
          </cell>
        </row>
      </sheetData>
      <sheetData sheetId="806">
        <row r="16">
          <cell r="G16">
            <v>0</v>
          </cell>
        </row>
      </sheetData>
      <sheetData sheetId="807">
        <row r="16">
          <cell r="G16">
            <v>0</v>
          </cell>
        </row>
      </sheetData>
      <sheetData sheetId="808">
        <row r="16">
          <cell r="G16">
            <v>0</v>
          </cell>
        </row>
      </sheetData>
      <sheetData sheetId="809">
        <row r="16">
          <cell r="G16">
            <v>0</v>
          </cell>
        </row>
      </sheetData>
      <sheetData sheetId="810"/>
      <sheetData sheetId="811"/>
      <sheetData sheetId="812">
        <row r="16">
          <cell r="G16">
            <v>0</v>
          </cell>
        </row>
      </sheetData>
      <sheetData sheetId="813">
        <row r="16">
          <cell r="G16">
            <v>0</v>
          </cell>
        </row>
      </sheetData>
      <sheetData sheetId="814">
        <row r="16">
          <cell r="G16">
            <v>0</v>
          </cell>
        </row>
      </sheetData>
      <sheetData sheetId="815">
        <row r="16">
          <cell r="G16">
            <v>0</v>
          </cell>
        </row>
      </sheetData>
      <sheetData sheetId="816">
        <row r="16">
          <cell r="G16">
            <v>0</v>
          </cell>
        </row>
      </sheetData>
      <sheetData sheetId="817">
        <row r="16">
          <cell r="G16">
            <v>0</v>
          </cell>
        </row>
      </sheetData>
      <sheetData sheetId="818">
        <row r="16">
          <cell r="G16">
            <v>0</v>
          </cell>
        </row>
      </sheetData>
      <sheetData sheetId="819"/>
      <sheetData sheetId="820"/>
      <sheetData sheetId="821">
        <row r="16">
          <cell r="G16">
            <v>0</v>
          </cell>
        </row>
      </sheetData>
      <sheetData sheetId="822"/>
      <sheetData sheetId="823">
        <row r="16">
          <cell r="G16">
            <v>0</v>
          </cell>
        </row>
      </sheetData>
      <sheetData sheetId="824">
        <row r="16">
          <cell r="G16">
            <v>1</v>
          </cell>
        </row>
      </sheetData>
      <sheetData sheetId="825"/>
      <sheetData sheetId="826">
        <row r="16">
          <cell r="G16">
            <v>0</v>
          </cell>
        </row>
      </sheetData>
      <sheetData sheetId="827">
        <row r="16">
          <cell r="G16">
            <v>0</v>
          </cell>
        </row>
      </sheetData>
      <sheetData sheetId="828">
        <row r="16">
          <cell r="G16">
            <v>1</v>
          </cell>
        </row>
      </sheetData>
      <sheetData sheetId="829">
        <row r="16">
          <cell r="G16">
            <v>0</v>
          </cell>
        </row>
      </sheetData>
      <sheetData sheetId="830"/>
      <sheetData sheetId="831">
        <row r="16">
          <cell r="G16">
            <v>0</v>
          </cell>
        </row>
      </sheetData>
      <sheetData sheetId="832"/>
      <sheetData sheetId="833">
        <row r="16">
          <cell r="G16">
            <v>0</v>
          </cell>
        </row>
      </sheetData>
      <sheetData sheetId="834"/>
      <sheetData sheetId="835">
        <row r="16">
          <cell r="G16">
            <v>0</v>
          </cell>
        </row>
      </sheetData>
      <sheetData sheetId="836"/>
      <sheetData sheetId="837"/>
      <sheetData sheetId="838"/>
      <sheetData sheetId="839">
        <row r="16">
          <cell r="G16">
            <v>0</v>
          </cell>
        </row>
      </sheetData>
      <sheetData sheetId="840"/>
      <sheetData sheetId="841"/>
      <sheetData sheetId="842">
        <row r="16">
          <cell r="G16">
            <v>0</v>
          </cell>
        </row>
      </sheetData>
      <sheetData sheetId="843"/>
      <sheetData sheetId="844"/>
      <sheetData sheetId="845">
        <row r="16">
          <cell r="G16">
            <v>0</v>
          </cell>
        </row>
      </sheetData>
      <sheetData sheetId="846"/>
      <sheetData sheetId="847"/>
      <sheetData sheetId="848">
        <row r="16">
          <cell r="G16">
            <v>0</v>
          </cell>
        </row>
      </sheetData>
      <sheetData sheetId="849">
        <row r="16">
          <cell r="G16">
            <v>0</v>
          </cell>
        </row>
      </sheetData>
      <sheetData sheetId="850">
        <row r="16">
          <cell r="G16">
            <v>0</v>
          </cell>
        </row>
      </sheetData>
      <sheetData sheetId="851">
        <row r="16">
          <cell r="G16">
            <v>0</v>
          </cell>
        </row>
      </sheetData>
      <sheetData sheetId="852"/>
      <sheetData sheetId="853">
        <row r="16">
          <cell r="G16">
            <v>0</v>
          </cell>
        </row>
      </sheetData>
      <sheetData sheetId="854">
        <row r="16">
          <cell r="G16">
            <v>0</v>
          </cell>
        </row>
      </sheetData>
      <sheetData sheetId="855">
        <row r="16">
          <cell r="G16">
            <v>0</v>
          </cell>
        </row>
      </sheetData>
      <sheetData sheetId="856">
        <row r="16">
          <cell r="G16">
            <v>0</v>
          </cell>
        </row>
      </sheetData>
      <sheetData sheetId="857"/>
      <sheetData sheetId="858"/>
      <sheetData sheetId="859">
        <row r="16">
          <cell r="G16">
            <v>0</v>
          </cell>
        </row>
      </sheetData>
      <sheetData sheetId="860">
        <row r="16">
          <cell r="G16">
            <v>0</v>
          </cell>
        </row>
      </sheetData>
      <sheetData sheetId="861">
        <row r="16">
          <cell r="G16">
            <v>0</v>
          </cell>
        </row>
      </sheetData>
      <sheetData sheetId="862"/>
      <sheetData sheetId="863"/>
      <sheetData sheetId="864">
        <row r="16">
          <cell r="G16">
            <v>0</v>
          </cell>
        </row>
      </sheetData>
      <sheetData sheetId="865"/>
      <sheetData sheetId="866"/>
      <sheetData sheetId="867">
        <row r="16">
          <cell r="G16">
            <v>0</v>
          </cell>
        </row>
      </sheetData>
      <sheetData sheetId="868">
        <row r="16">
          <cell r="G16">
            <v>0</v>
          </cell>
        </row>
      </sheetData>
      <sheetData sheetId="869"/>
      <sheetData sheetId="870">
        <row r="16">
          <cell r="G16">
            <v>0</v>
          </cell>
        </row>
      </sheetData>
      <sheetData sheetId="871">
        <row r="16">
          <cell r="G16">
            <v>0</v>
          </cell>
        </row>
      </sheetData>
      <sheetData sheetId="872"/>
      <sheetData sheetId="873"/>
      <sheetData sheetId="874">
        <row r="16">
          <cell r="G16">
            <v>0</v>
          </cell>
        </row>
      </sheetData>
      <sheetData sheetId="875"/>
      <sheetData sheetId="876">
        <row r="16">
          <cell r="G16">
            <v>0</v>
          </cell>
        </row>
      </sheetData>
      <sheetData sheetId="877"/>
      <sheetData sheetId="878"/>
      <sheetData sheetId="879"/>
      <sheetData sheetId="880"/>
      <sheetData sheetId="881">
        <row r="16">
          <cell r="G16">
            <v>0</v>
          </cell>
        </row>
      </sheetData>
      <sheetData sheetId="882">
        <row r="16">
          <cell r="G16">
            <v>0</v>
          </cell>
        </row>
      </sheetData>
      <sheetData sheetId="883">
        <row r="16">
          <cell r="G16">
            <v>0</v>
          </cell>
        </row>
      </sheetData>
      <sheetData sheetId="884"/>
      <sheetData sheetId="885"/>
      <sheetData sheetId="886"/>
      <sheetData sheetId="887"/>
      <sheetData sheetId="888"/>
      <sheetData sheetId="889">
        <row r="16">
          <cell r="G16">
            <v>0</v>
          </cell>
        </row>
      </sheetData>
      <sheetData sheetId="890"/>
      <sheetData sheetId="891"/>
      <sheetData sheetId="892">
        <row r="16">
          <cell r="G16">
            <v>0</v>
          </cell>
        </row>
      </sheetData>
      <sheetData sheetId="893">
        <row r="16">
          <cell r="G16">
            <v>0</v>
          </cell>
        </row>
      </sheetData>
      <sheetData sheetId="894">
        <row r="16">
          <cell r="G16">
            <v>0</v>
          </cell>
        </row>
      </sheetData>
      <sheetData sheetId="895">
        <row r="16">
          <cell r="G16">
            <v>0</v>
          </cell>
        </row>
      </sheetData>
      <sheetData sheetId="896"/>
      <sheetData sheetId="897">
        <row r="16">
          <cell r="G16">
            <v>0</v>
          </cell>
        </row>
      </sheetData>
      <sheetData sheetId="898">
        <row r="16">
          <cell r="G16">
            <v>0</v>
          </cell>
        </row>
      </sheetData>
      <sheetData sheetId="899">
        <row r="16">
          <cell r="G16">
            <v>0</v>
          </cell>
        </row>
      </sheetData>
      <sheetData sheetId="900">
        <row r="16">
          <cell r="G16">
            <v>0</v>
          </cell>
        </row>
      </sheetData>
      <sheetData sheetId="901"/>
      <sheetData sheetId="902"/>
      <sheetData sheetId="903">
        <row r="16">
          <cell r="G16">
            <v>0</v>
          </cell>
        </row>
      </sheetData>
      <sheetData sheetId="904"/>
      <sheetData sheetId="905">
        <row r="16">
          <cell r="G16">
            <v>0</v>
          </cell>
        </row>
      </sheetData>
      <sheetData sheetId="906">
        <row r="16">
          <cell r="G16">
            <v>0</v>
          </cell>
        </row>
      </sheetData>
      <sheetData sheetId="907">
        <row r="16">
          <cell r="G16">
            <v>0</v>
          </cell>
        </row>
      </sheetData>
      <sheetData sheetId="908"/>
      <sheetData sheetId="909">
        <row r="16">
          <cell r="G16">
            <v>0</v>
          </cell>
        </row>
      </sheetData>
      <sheetData sheetId="910"/>
      <sheetData sheetId="911">
        <row r="16">
          <cell r="G16">
            <v>0</v>
          </cell>
        </row>
      </sheetData>
      <sheetData sheetId="912"/>
      <sheetData sheetId="913"/>
      <sheetData sheetId="914">
        <row r="16">
          <cell r="G16">
            <v>0</v>
          </cell>
        </row>
      </sheetData>
      <sheetData sheetId="915">
        <row r="16">
          <cell r="G16">
            <v>0</v>
          </cell>
        </row>
      </sheetData>
      <sheetData sheetId="916"/>
      <sheetData sheetId="917">
        <row r="16">
          <cell r="G16">
            <v>0</v>
          </cell>
        </row>
      </sheetData>
      <sheetData sheetId="918"/>
      <sheetData sheetId="919">
        <row r="16">
          <cell r="G16">
            <v>0</v>
          </cell>
        </row>
      </sheetData>
      <sheetData sheetId="920">
        <row r="16">
          <cell r="G16">
            <v>0</v>
          </cell>
        </row>
      </sheetData>
      <sheetData sheetId="921">
        <row r="16">
          <cell r="G16">
            <v>0</v>
          </cell>
        </row>
      </sheetData>
      <sheetData sheetId="922">
        <row r="16">
          <cell r="G16">
            <v>0</v>
          </cell>
        </row>
      </sheetData>
      <sheetData sheetId="923"/>
      <sheetData sheetId="924">
        <row r="16">
          <cell r="G16">
            <v>0</v>
          </cell>
        </row>
      </sheetData>
      <sheetData sheetId="925"/>
      <sheetData sheetId="926"/>
      <sheetData sheetId="927">
        <row r="16">
          <cell r="G16">
            <v>0</v>
          </cell>
        </row>
      </sheetData>
      <sheetData sheetId="928">
        <row r="16">
          <cell r="G16">
            <v>0</v>
          </cell>
        </row>
      </sheetData>
      <sheetData sheetId="929"/>
      <sheetData sheetId="930"/>
      <sheetData sheetId="931"/>
      <sheetData sheetId="932">
        <row r="16">
          <cell r="G16">
            <v>0</v>
          </cell>
        </row>
      </sheetData>
      <sheetData sheetId="933">
        <row r="16">
          <cell r="G16">
            <v>0</v>
          </cell>
        </row>
      </sheetData>
      <sheetData sheetId="934"/>
      <sheetData sheetId="935">
        <row r="16">
          <cell r="G16">
            <v>0</v>
          </cell>
        </row>
      </sheetData>
      <sheetData sheetId="936"/>
      <sheetData sheetId="937"/>
      <sheetData sheetId="938">
        <row r="16">
          <cell r="G16">
            <v>0</v>
          </cell>
        </row>
      </sheetData>
      <sheetData sheetId="939"/>
      <sheetData sheetId="940"/>
      <sheetData sheetId="941">
        <row r="16">
          <cell r="G16">
            <v>0</v>
          </cell>
        </row>
      </sheetData>
      <sheetData sheetId="942"/>
      <sheetData sheetId="943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>
        <row r="16">
          <cell r="G16">
            <v>0</v>
          </cell>
        </row>
      </sheetData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>
        <row r="16">
          <cell r="G16">
            <v>0</v>
          </cell>
        </row>
      </sheetData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>
        <row r="16">
          <cell r="G16">
            <v>0</v>
          </cell>
        </row>
      </sheetData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>
        <row r="16">
          <cell r="G16">
            <v>0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>
        <row r="16">
          <cell r="G16">
            <v>0</v>
          </cell>
        </row>
      </sheetData>
      <sheetData sheetId="1025"/>
      <sheetData sheetId="1026"/>
      <sheetData sheetId="1027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/>
      <sheetData sheetId="1163"/>
      <sheetData sheetId="1164"/>
      <sheetData sheetId="1165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>
        <row r="16">
          <cell r="G16">
            <v>18750000</v>
          </cell>
        </row>
      </sheetData>
      <sheetData sheetId="1172">
        <row r="16">
          <cell r="G16">
            <v>18750000</v>
          </cell>
        </row>
      </sheetData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 refreshError="1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 refreshError="1"/>
      <sheetData sheetId="1568" refreshError="1"/>
      <sheetData sheetId="1569" refreshError="1"/>
      <sheetData sheetId="1570" refreshError="1"/>
      <sheetData sheetId="1571"/>
      <sheetData sheetId="1572"/>
      <sheetData sheetId="1573"/>
      <sheetData sheetId="1574"/>
      <sheetData sheetId="1575"/>
      <sheetData sheetId="1576"/>
      <sheetData sheetId="1577" refreshError="1"/>
      <sheetData sheetId="1578" refreshError="1"/>
      <sheetData sheetId="1579" refreshError="1"/>
      <sheetData sheetId="1580">
        <row r="16">
          <cell r="G16">
            <v>0</v>
          </cell>
        </row>
      </sheetData>
      <sheetData sheetId="1581"/>
      <sheetData sheetId="1582"/>
      <sheetData sheetId="1583" refreshError="1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 refreshError="1"/>
      <sheetData sheetId="1668">
        <row r="8">
          <cell r="B8">
            <v>43731</v>
          </cell>
        </row>
      </sheetData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ment Schedule"/>
      <sheetName val="Depreciation AR"/>
      <sheetName val="XREF"/>
      <sheetName val="Tickmarks"/>
      <sheetName val="Macro1"/>
      <sheetName val="Belgium"/>
      <sheetName val="Summ"/>
      <sheetName val="Painting"/>
      <sheetName val="mecon-summary"/>
      <sheetName val="14-2010"/>
      <sheetName val="w't table"/>
      <sheetName val="Optio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Consolidated"/>
      <sheetName val="MPR_PA_1"/>
      <sheetName val="Inter unit set off"/>
      <sheetName val="Unit cost- Drain-Protection-2"/>
      <sheetName val="Unit cost- Drain-Protection-1 "/>
      <sheetName val="일위대가"/>
      <sheetName val="HL8"/>
      <sheetName val="見積書_8月５日提出"/>
      <sheetName val="見積書_8月７日変更"/>
      <sheetName val="表紙_(2)"/>
      <sheetName val="見積書_11月20日"/>
      <sheetName val="見積書_11月20日_連動"/>
      <sheetName val="GM_&amp;_TA"/>
      <sheetName val="Civil Boq"/>
      <sheetName val="PRECAST lightconc-II"/>
      <sheetName val="Cover letter"/>
      <sheetName val="Invoice"/>
      <sheetName val="BoQ"/>
      <sheetName val="Room Matrix"/>
      <sheetName val="2ELEC"/>
      <sheetName val="Sheet1"/>
      <sheetName val="CHIFLET"/>
      <sheetName val="Contents"/>
      <sheetName val="CCNs"/>
      <sheetName val="TOSHIBA-Structure"/>
      <sheetName val="Summary"/>
      <sheetName val="SCHEDULE"/>
      <sheetName val="Construction"/>
      <sheetName val="VENDOR LIST"/>
      <sheetName val="Özet"/>
      <sheetName val="L&amp;T Shop Floor Drawings Status"/>
      <sheetName val="Load Details(B1)"/>
      <sheetName val="std.wt."/>
      <sheetName val="Wag&amp;Sal"/>
      <sheetName val="seT"/>
      <sheetName val="Matrix"/>
      <sheetName val="NLD - Assum"/>
      <sheetName val="Attributes"/>
      <sheetName val="見積書_8月５日提出1"/>
      <sheetName val="見積書_8月７日変更1"/>
      <sheetName val="表紙_(2)1"/>
      <sheetName val="見積書_11月20日1"/>
      <sheetName val="見積書_11月20日_連動1"/>
      <sheetName val="GM_&amp;_TA1"/>
      <sheetName val="L&amp;T_Shop_Floor_Drawings_Status"/>
      <sheetName val="Load_Details(B1)"/>
      <sheetName val="std_wt_"/>
      <sheetName val="PRECAST_lightconc-II"/>
      <sheetName val="Balance Sheet"/>
      <sheetName val="rate analysis"/>
      <sheetName val="rates"/>
      <sheetName val="6.1.7 Grand Summary"/>
      <sheetName val="Break up Sheet"/>
      <sheetName val="FitOutConfCentre"/>
      <sheetName val="見積書_8月５日提出2"/>
      <sheetName val="見積書_8月７日変更2"/>
      <sheetName val="表紙_(2)2"/>
      <sheetName val="見積書_11月20日2"/>
      <sheetName val="見積書_11月20日_連動2"/>
      <sheetName val="GM_&amp;_TA2"/>
      <sheetName val="Civil_Boq"/>
      <sheetName val="Inter_unit_set_off"/>
      <sheetName val="Unit_cost-_Drain-Protection-2"/>
      <sheetName val="Unit_cost-_Drain-Protection-1_"/>
      <sheetName val="PRECAST_lightconc-II1"/>
      <sheetName val="Cover_letter"/>
      <sheetName val="Room_Matrix"/>
      <sheetName val="VENDOR_LIST"/>
      <sheetName val="L&amp;T_Shop_Floor_Drawings_Status1"/>
      <sheetName val="Load_Details(B1)1"/>
      <sheetName val="std_wt_1"/>
      <sheetName val="NLD_-_Assum"/>
      <sheetName val="Balance_Sheet"/>
      <sheetName val="Project Man."/>
      <sheetName val="Labor abs-NMR"/>
      <sheetName val="Labor_abs-NMR"/>
      <sheetName val="見積書_8月５日提出3"/>
      <sheetName val="見積書_8月７日変更3"/>
      <sheetName val="表紙_(2)3"/>
      <sheetName val="見積書_11月20日3"/>
      <sheetName val="見積書_11月20日_連動3"/>
      <sheetName val="GM_&amp;_TA3"/>
      <sheetName val="L&amp;T_Shop_Floor_Drawings_Status2"/>
      <sheetName val="Load_Details(B1)2"/>
      <sheetName val="std_wt_2"/>
      <sheetName val="PRECAST_lightconc-II2"/>
      <sheetName val="NLD_-_Assum1"/>
      <sheetName val="Balance_Sheet1"/>
      <sheetName val="Labor_abs-NMR1"/>
      <sheetName val="accumdeprn"/>
      <sheetName val="Trial Bal "/>
      <sheetName val="pvc vent"/>
      <sheetName val="w_dn_idd"/>
      <sheetName val="col-reinft1"/>
      <sheetName val="Mechanical"/>
      <sheetName val="STEEL STRUCTURE"/>
      <sheetName val="Boq_ structure "/>
      <sheetName val="경비공통"/>
      <sheetName val="Fin Sum"/>
      <sheetName val="Project Brief"/>
      <sheetName val="S"/>
      <sheetName val="EK B.3"/>
      <sheetName val="Wall Sched"/>
      <sheetName val="11. Weekly Progress"/>
      <sheetName val="Civil_Boq1"/>
      <sheetName val="Inter_unit_set_off1"/>
      <sheetName val="G29A"/>
      <sheetName val="MOS"/>
      <sheetName val="Index"/>
      <sheetName val="Katsayılar"/>
      <sheetName val="eot288"/>
      <sheetName val="Risk"/>
      <sheetName val="rebrand"/>
      <sheetName val="成本多栏明细账"/>
      <sheetName val="KOYO提出見積書 "/>
      <sheetName val="DATA"/>
      <sheetName val="Notes"/>
      <sheetName val="T&amp;M"/>
      <sheetName val="QUOTE_E"/>
      <sheetName val="GS"/>
      <sheetName val="Projec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>
        <row r="1">
          <cell r="F1">
            <v>0</v>
          </cell>
        </row>
      </sheetData>
      <sheetData sheetId="34">
        <row r="1">
          <cell r="F1">
            <v>0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">
          <cell r="F1">
            <v>0</v>
          </cell>
        </row>
      </sheetData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F1">
            <v>0</v>
          </cell>
        </row>
      </sheetData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wordsdata"/>
      <sheetName val="細目"/>
      <sheetName val="Fin Sum"/>
      <sheetName val="Break up Sheet"/>
      <sheetName val="est"/>
      <sheetName val="Boq_ structure 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seT"/>
      <sheetName val="Analy_7-10"/>
      <sheetName val="analysis-superstructure"/>
      <sheetName val="Pile cap"/>
      <sheetName val="keyword"/>
      <sheetName val="Parametry"/>
      <sheetName val="RateAnalysis"/>
      <sheetName val="Consolidated"/>
      <sheetName val="Wag&amp;Sal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Pile_cap"/>
      <sheetName val="Sheet1"/>
      <sheetName val="PRECAST lightconc-II"/>
      <sheetName val="GS"/>
      <sheetName val="Unit cost- Drain-Protection-2"/>
      <sheetName val="Unit cost- Drain-Protection-1 "/>
      <sheetName val="HL8"/>
      <sheetName val="Totowa commitment"/>
      <sheetName val="Quote Sheet"/>
      <sheetName val="Load Details(B1)"/>
      <sheetName val="Data sheet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  <sheetName val="Rate analysis"/>
      <sheetName val="labour coeff"/>
      <sheetName val="Basement Budget"/>
      <sheetName val="p&amp;m"/>
      <sheetName val="Summary year Plan"/>
      <sheetName val="Footings"/>
      <sheetName val="Ward areas"/>
      <sheetName val="D-F"/>
      <sheetName val="Control"/>
      <sheetName val="_Labour_bills_-Excav,Conc_&amp;_Rf2"/>
      <sheetName val="Safety_material_-_Prorata2"/>
      <sheetName val="SAFETTY_ITEMS2"/>
      <sheetName val="Mobilisation_(2)2"/>
      <sheetName val="NMR_Alt2"/>
      <sheetName val="Security,Acc_&amp;_mobile_charges2"/>
      <sheetName val="Backup_-_Mobilisation_(2)2"/>
      <sheetName val="GM_&amp;_TA2"/>
      <sheetName val="Staff_Salary2"/>
      <sheetName val="Accts_Prov2"/>
      <sheetName val="P_&amp;_M_2"/>
      <sheetName val="C_class_items_2"/>
      <sheetName val="German_tools2"/>
      <sheetName val="Indian_Tools2"/>
      <sheetName val="Backup_-_Mobilisation2"/>
      <sheetName val="Lab_equipments2"/>
      <sheetName val="Petty_cash_expenses2"/>
      <sheetName val="Petty_cash-Abstract2"/>
      <sheetName val="Batch_material2"/>
      <sheetName val="Fin_Sum2"/>
      <sheetName val="Break_up_Sheet2"/>
      <sheetName val="Boq__structure_2"/>
      <sheetName val="NLD_-_Assum2"/>
      <sheetName val="final_abstract2"/>
      <sheetName val="Civil_Boq2"/>
      <sheetName val="Model_(Not_Merged)2"/>
      <sheetName val="Pile_cap1"/>
      <sheetName val="Totowa_commitment"/>
      <sheetName val="Quote_Sheet"/>
      <sheetName val="Load_Details(B1)"/>
      <sheetName val="Data_sheet2"/>
      <sheetName val="Balance Sheet"/>
      <sheetName val="입찰내역 발주처 양식"/>
      <sheetName val="Project Data"/>
      <sheetName val="CHIFLET"/>
      <sheetName val="改加胶玻璃、室外栏杆"/>
      <sheetName val="Invoice summary"/>
      <sheetName val="_Labour_bills_-Excav,Conc_&amp;_Rf3"/>
      <sheetName val="Safety_material_-_Prorata3"/>
      <sheetName val="SAFETTY_ITEMS3"/>
      <sheetName val="Mobilisation_(2)3"/>
      <sheetName val="NMR_Alt3"/>
      <sheetName val="Security,Acc_&amp;_mobile_charges3"/>
      <sheetName val="Backup_-_Mobilisation_(2)3"/>
      <sheetName val="GM_&amp;_TA3"/>
      <sheetName val="Staff_Salary3"/>
      <sheetName val="Accts_Prov3"/>
      <sheetName val="P_&amp;_M_3"/>
      <sheetName val="C_class_items_3"/>
      <sheetName val="German_tools3"/>
      <sheetName val="Indian_Tools3"/>
      <sheetName val="Backup_-_Mobilisation3"/>
      <sheetName val="Lab_equipments3"/>
      <sheetName val="Petty_cash_expenses3"/>
      <sheetName val="Petty_cash-Abstract3"/>
      <sheetName val="Batch_material3"/>
      <sheetName val="Fin_Sum3"/>
      <sheetName val="Break_up_Sheet3"/>
      <sheetName val="Boq__structure_3"/>
      <sheetName val="NLD_-_Assum3"/>
      <sheetName val="final_abstract3"/>
      <sheetName val="Civil_Boq3"/>
      <sheetName val="Model_(Not_Merged)3"/>
      <sheetName val="Pile_cap2"/>
      <sheetName val="PRECAST_lightconc-II"/>
      <sheetName val="Unit_cost-_Drain-Protection-2"/>
      <sheetName val="Unit_cost-_Drain-Protection-1_"/>
      <sheetName val="Totowa_commitment1"/>
      <sheetName val="Quote_Sheet1"/>
      <sheetName val="Load_Details(B1)1"/>
      <sheetName val="Data_sheet3"/>
      <sheetName val="Rate_analysis"/>
      <sheetName val="labour_coeff"/>
      <sheetName val="Basement_Budget"/>
      <sheetName val="Summary_year_Plan"/>
      <sheetName val="Ward_areas"/>
      <sheetName val="Balance_Sheet"/>
      <sheetName val="Project Man."/>
      <sheetName val="_Labour_bills_-Excav,Conc_&amp;_Rf4"/>
      <sheetName val="Safety_material_-_Prorata4"/>
      <sheetName val="SAFETTY_ITEMS4"/>
      <sheetName val="Mobilisation_(2)4"/>
      <sheetName val="NMR_Alt4"/>
      <sheetName val="Security,Acc_&amp;_mobile_charges4"/>
      <sheetName val="Backup_-_Mobilisation_(2)4"/>
      <sheetName val="GM_&amp;_TA4"/>
      <sheetName val="Staff_Salary4"/>
      <sheetName val="Accts_Prov4"/>
      <sheetName val="P_&amp;_M_4"/>
      <sheetName val="C_class_items_4"/>
      <sheetName val="German_tools4"/>
      <sheetName val="Indian_Tools4"/>
      <sheetName val="Backup_-_Mobilisation4"/>
      <sheetName val="Lab_equipments4"/>
      <sheetName val="Petty_cash_expenses4"/>
      <sheetName val="Petty_cash-Abstract4"/>
      <sheetName val="Batch_material4"/>
      <sheetName val="Fin_Sum4"/>
      <sheetName val="Break_up_Sheet4"/>
      <sheetName val="Boq__structure_4"/>
      <sheetName val="NLD_-_Assum4"/>
      <sheetName val="final_abstract4"/>
      <sheetName val="Civil_Boq4"/>
      <sheetName val="Model_(Not_Merged)4"/>
      <sheetName val="Pile_cap3"/>
      <sheetName val="Totowa_commitment2"/>
      <sheetName val="Quote_Sheet2"/>
      <sheetName val="Load_Details(B1)2"/>
      <sheetName val="Data_sheet4"/>
      <sheetName val="Rate_analysis1"/>
      <sheetName val="labour_coeff1"/>
      <sheetName val="Basement_Budget1"/>
      <sheetName val="Summary_year_Plan1"/>
      <sheetName val="Ward_areas1"/>
      <sheetName val="Balance_Sheet1"/>
      <sheetName val="Names"/>
      <sheetName val="Inter unit set off"/>
      <sheetName val="입찰내역_발주처_양식"/>
      <sheetName val="입찰내역_발주처_양식1"/>
      <sheetName val="PRECAST_lightconc-II1"/>
      <sheetName val="Unit_cost-_Drain-Protection-21"/>
      <sheetName val="Unit_cost-_Drain-Protection-1_1"/>
      <sheetName val="FIN-QTY"/>
      <sheetName val="eval"/>
      <sheetName val="COLUMN"/>
      <sheetName val="RA-markate"/>
      <sheetName val="Design"/>
      <sheetName val="Labor abs-NMR"/>
      <sheetName val="Attributes"/>
      <sheetName val="concrete"/>
      <sheetName val="SPT vs PHI"/>
      <sheetName val="FB-can-7.2.09"/>
      <sheetName val="US RCP Sep"/>
      <sheetName val="PURCHASE REQUISITION STATUS"/>
      <sheetName val="XREF"/>
      <sheetName val="master"/>
      <sheetName val="Arch"/>
      <sheetName val="CA"/>
      <sheetName val="Construction"/>
      <sheetName val="Tie Beams "/>
      <sheetName val="Stair-Data"/>
      <sheetName val="13M TRUSS-TOP CHORD"/>
      <sheetName val="Source - Never delete"/>
      <sheetName val="Boq"/>
      <sheetName val="Data"/>
      <sheetName val="AN3"/>
      <sheetName val="見積書 8月５日提出"/>
      <sheetName val="G29A"/>
      <sheetName val="Summary"/>
      <sheetName val="预算封面"/>
      <sheetName val="材料单价"/>
      <sheetName val="2A"/>
      <sheetName val="材料数量"/>
      <sheetName val="rebrand"/>
      <sheetName val="Risk"/>
      <sheetName val="Storage Units"/>
      <sheetName val="T&amp;M"/>
      <sheetName val="AOR"/>
      <sheetName val="VENDOR LIST"/>
      <sheetName val="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5">
          <cell r="F5" t="str">
            <v>No of Days</v>
          </cell>
          <cell r="G5" t="str">
            <v>No of Months</v>
          </cell>
          <cell r="I5" t="str">
            <v>HRA</v>
          </cell>
          <cell r="J5" t="str">
            <v>TA</v>
          </cell>
          <cell r="K5" t="str">
            <v>OA</v>
          </cell>
          <cell r="L5" t="str">
            <v>Gross</v>
          </cell>
          <cell r="M5" t="str">
            <v>LA</v>
          </cell>
          <cell r="N5" t="str">
            <v>MA</v>
          </cell>
          <cell r="O5" t="str">
            <v>ESI</v>
          </cell>
          <cell r="P5" t="str">
            <v>PF</v>
          </cell>
          <cell r="Q5" t="str">
            <v>Gratuity</v>
          </cell>
          <cell r="R5" t="str">
            <v>Bonus</v>
          </cell>
          <cell r="S5" t="str">
            <v>Cost to Company</v>
          </cell>
          <cell r="T5" t="str">
            <v>Per day Cost</v>
          </cell>
        </row>
        <row r="8">
          <cell r="F8">
            <v>136</v>
          </cell>
          <cell r="G8">
            <v>4.5333333333333332</v>
          </cell>
          <cell r="I8">
            <v>8800</v>
          </cell>
          <cell r="J8">
            <v>8800</v>
          </cell>
          <cell r="K8">
            <v>4400</v>
          </cell>
          <cell r="L8">
            <v>44000</v>
          </cell>
          <cell r="M8">
            <v>1833.3333333333333</v>
          </cell>
          <cell r="N8">
            <v>1833.3333333333333</v>
          </cell>
          <cell r="O8">
            <v>0</v>
          </cell>
          <cell r="P8">
            <v>2640</v>
          </cell>
          <cell r="Q8">
            <v>916.66666666666663</v>
          </cell>
          <cell r="R8">
            <v>2750</v>
          </cell>
          <cell r="S8">
            <v>53973.333333333336</v>
          </cell>
          <cell r="T8">
            <v>1799.1111111111111</v>
          </cell>
        </row>
        <row r="9">
          <cell r="F9">
            <v>81</v>
          </cell>
          <cell r="G9">
            <v>2.7</v>
          </cell>
          <cell r="I9">
            <v>15200</v>
          </cell>
          <cell r="J9">
            <v>15200</v>
          </cell>
          <cell r="K9">
            <v>7600</v>
          </cell>
          <cell r="L9">
            <v>76000</v>
          </cell>
          <cell r="M9">
            <v>3166.6666666666665</v>
          </cell>
          <cell r="N9">
            <v>3166.6666666666665</v>
          </cell>
          <cell r="O9">
            <v>0</v>
          </cell>
          <cell r="P9">
            <v>4560</v>
          </cell>
          <cell r="Q9">
            <v>1583.3333333333333</v>
          </cell>
          <cell r="R9">
            <v>4750</v>
          </cell>
          <cell r="S9">
            <v>93226.666666666672</v>
          </cell>
          <cell r="T9">
            <v>3107.5555555555557</v>
          </cell>
        </row>
        <row r="10">
          <cell r="F10">
            <v>58</v>
          </cell>
          <cell r="G10">
            <v>1.9333333333333333</v>
          </cell>
          <cell r="I10">
            <v>8800</v>
          </cell>
          <cell r="J10">
            <v>8800</v>
          </cell>
          <cell r="K10">
            <v>4400</v>
          </cell>
          <cell r="L10">
            <v>44000</v>
          </cell>
          <cell r="M10">
            <v>1833.3333333333333</v>
          </cell>
          <cell r="N10">
            <v>1833.3333333333333</v>
          </cell>
          <cell r="O10">
            <v>0</v>
          </cell>
          <cell r="P10">
            <v>2640</v>
          </cell>
          <cell r="Q10">
            <v>916.66666666666663</v>
          </cell>
          <cell r="R10">
            <v>2750</v>
          </cell>
          <cell r="S10">
            <v>53973.333333333336</v>
          </cell>
          <cell r="T10">
            <v>1799.1111111111111</v>
          </cell>
        </row>
        <row r="15">
          <cell r="F15">
            <v>81</v>
          </cell>
          <cell r="G15">
            <v>2.7</v>
          </cell>
          <cell r="I15">
            <v>1620</v>
          </cell>
          <cell r="J15">
            <v>1620</v>
          </cell>
          <cell r="K15">
            <v>810</v>
          </cell>
          <cell r="L15">
            <v>8100</v>
          </cell>
          <cell r="M15">
            <v>337.5</v>
          </cell>
          <cell r="N15">
            <v>337.5</v>
          </cell>
          <cell r="O15">
            <v>0</v>
          </cell>
          <cell r="P15">
            <v>486</v>
          </cell>
          <cell r="Q15">
            <v>168.75</v>
          </cell>
          <cell r="R15">
            <v>506.25</v>
          </cell>
          <cell r="S15">
            <v>9936</v>
          </cell>
          <cell r="T15">
            <v>331.2</v>
          </cell>
        </row>
        <row r="16">
          <cell r="F16">
            <v>76</v>
          </cell>
          <cell r="G16">
            <v>2.5333333333333332</v>
          </cell>
          <cell r="I16">
            <v>1400</v>
          </cell>
          <cell r="J16">
            <v>1400</v>
          </cell>
          <cell r="K16">
            <v>700</v>
          </cell>
          <cell r="L16">
            <v>7000</v>
          </cell>
          <cell r="M16">
            <v>291.66666666666669</v>
          </cell>
          <cell r="N16">
            <v>291.66666666666669</v>
          </cell>
          <cell r="O16">
            <v>0</v>
          </cell>
          <cell r="P16">
            <v>420</v>
          </cell>
          <cell r="Q16">
            <v>145.83333333333334</v>
          </cell>
          <cell r="R16">
            <v>437.5</v>
          </cell>
          <cell r="S16">
            <v>8586.6666666666679</v>
          </cell>
          <cell r="T16">
            <v>286.22222222222229</v>
          </cell>
        </row>
        <row r="17">
          <cell r="F17">
            <v>120</v>
          </cell>
          <cell r="G17">
            <v>4</v>
          </cell>
          <cell r="I17">
            <v>1400</v>
          </cell>
          <cell r="J17">
            <v>1400</v>
          </cell>
          <cell r="K17">
            <v>700</v>
          </cell>
          <cell r="L17">
            <v>7000</v>
          </cell>
          <cell r="M17">
            <v>291.66666666666669</v>
          </cell>
          <cell r="N17">
            <v>291.66666666666669</v>
          </cell>
          <cell r="O17">
            <v>0</v>
          </cell>
          <cell r="P17">
            <v>420</v>
          </cell>
          <cell r="Q17">
            <v>145.83333333333334</v>
          </cell>
          <cell r="R17">
            <v>437.5</v>
          </cell>
          <cell r="S17">
            <v>8586.6666666666679</v>
          </cell>
          <cell r="T17">
            <v>286.22222222222229</v>
          </cell>
        </row>
        <row r="20">
          <cell r="F20">
            <v>218</v>
          </cell>
          <cell r="G20">
            <v>7.2666666666666666</v>
          </cell>
          <cell r="I20">
            <v>24452.400000000001</v>
          </cell>
          <cell r="J20">
            <v>24452.400000000001</v>
          </cell>
          <cell r="K20">
            <v>12226.2</v>
          </cell>
          <cell r="L20">
            <v>122261.99999999999</v>
          </cell>
          <cell r="M20">
            <v>5094.25</v>
          </cell>
          <cell r="N20">
            <v>5094.25</v>
          </cell>
          <cell r="O20">
            <v>0</v>
          </cell>
          <cell r="P20">
            <v>7335.7199999999993</v>
          </cell>
          <cell r="Q20">
            <v>2547.125</v>
          </cell>
          <cell r="R20">
            <v>7641.375</v>
          </cell>
          <cell r="S20">
            <v>149974.72</v>
          </cell>
          <cell r="T20">
            <v>4999.1573333333336</v>
          </cell>
        </row>
        <row r="21">
          <cell r="F21">
            <v>218</v>
          </cell>
          <cell r="G21">
            <v>7.2666666666666666</v>
          </cell>
          <cell r="I21">
            <v>1800</v>
          </cell>
          <cell r="J21">
            <v>1800</v>
          </cell>
          <cell r="K21">
            <v>900</v>
          </cell>
          <cell r="L21">
            <v>9000</v>
          </cell>
          <cell r="M21">
            <v>375</v>
          </cell>
          <cell r="N21">
            <v>375</v>
          </cell>
          <cell r="O21">
            <v>0</v>
          </cell>
          <cell r="P21">
            <v>540</v>
          </cell>
          <cell r="Q21">
            <v>187.5</v>
          </cell>
          <cell r="R21">
            <v>562.5</v>
          </cell>
          <cell r="S21">
            <v>11040</v>
          </cell>
          <cell r="T21">
            <v>368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5">
          <cell r="F5" t="str">
            <v>No of Days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>
        <row r="5">
          <cell r="F5" t="str">
            <v>No of Days</v>
          </cell>
        </row>
      </sheetData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HVAC"/>
      <sheetName val="공문"/>
      <sheetName val="갑지"/>
      <sheetName val="jobhist"/>
      <sheetName val="合成単価作成表-BLDG"/>
      <sheetName val="#2CDU실행"/>
      <sheetName val="w't table"/>
      <sheetName val="#REF"/>
      <sheetName val="해평견적"/>
      <sheetName val="토목(대안)"/>
      <sheetName val="할증 "/>
      <sheetName val="뜃맟뭁돽띿맟?-BLDG"/>
      <sheetName val="12CGOU"/>
      <sheetName val="단가집"/>
      <sheetName val="Main"/>
      <sheetName val="내역서"/>
      <sheetName val=" Sum"/>
      <sheetName val="Chi tiet"/>
      <sheetName val="Gia vat tu"/>
      <sheetName val="환율표"/>
      <sheetName val="기계내역서"/>
      <sheetName val="Macro"/>
      <sheetName val="GM &amp; TA"/>
      <sheetName val="2A"/>
      <sheetName val="개산공사비"/>
      <sheetName val="Consolidated"/>
      <sheetName val="eot288"/>
      <sheetName val="공정계획(내부계획25%,내부w.f)"/>
      <sheetName val="h-013211-2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Sheet1"/>
      <sheetName val="수지표"/>
      <sheetName val="셀명"/>
      <sheetName val="PipWT"/>
      <sheetName val="inter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원가계산"/>
      <sheetName val="재료비"/>
      <sheetName val="Currencies"/>
      <sheetName val="Price Summary Sheet (Final BQ)"/>
      <sheetName val="EQT-ESTN"/>
      <sheetName val="PDS U-1400"/>
      <sheetName val="PROGRESS"/>
      <sheetName val="일위대가표"/>
      <sheetName val="장비종합부표"/>
      <sheetName val="집계표_식재"/>
      <sheetName val="부표"/>
      <sheetName val="경비"/>
      <sheetName val="Summary"/>
      <sheetName val="AREA"/>
      <sheetName val="Sheet5"/>
      <sheetName val="D"/>
      <sheetName val="Report"/>
      <sheetName val="관련부서"/>
      <sheetName val="추가예산"/>
      <sheetName val="갑지(추정)"/>
      <sheetName val="공통(20-91)"/>
      <sheetName val="DATE"/>
      <sheetName val="Spec1"/>
      <sheetName val="8"/>
      <sheetName val="10"/>
      <sheetName val="12"/>
      <sheetName val="9"/>
      <sheetName val="11"/>
      <sheetName val="2"/>
      <sheetName val="AA"/>
      <sheetName val="도급"/>
      <sheetName val="도면자료제출일정"/>
      <sheetName val="MB(LAB_No.2)"/>
      <sheetName val="견적기준"/>
      <sheetName val="노임이"/>
      <sheetName val="공사_산출"/>
      <sheetName val="산출내역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공사비 내역 (가)"/>
      <sheetName val="PBS"/>
      <sheetName val="편성절차"/>
      <sheetName val="AILC004"/>
      <sheetName val="SUBCON"/>
      <sheetName val="설계"/>
      <sheetName val="TOT-SUM"/>
      <sheetName val="cement"/>
      <sheetName val="예총"/>
      <sheetName val="UNIT PRICES"/>
      <sheetName val="주관사업"/>
      <sheetName val="기자재집계"/>
      <sheetName val="2002년12월"/>
      <sheetName val="일위대가목차"/>
      <sheetName val="노임단가"/>
      <sheetName val="전기"/>
      <sheetName val="BASE DE PERSONAL"/>
      <sheetName val="Facturación A"/>
      <sheetName val="TABLAS"/>
      <sheetName val="RES"/>
      <sheetName val="SILICATE"/>
      <sheetName val="CODE"/>
      <sheetName val="cable-data"/>
      <sheetName val="Pile"/>
      <sheetName val="SS2"/>
      <sheetName val="TRANSFER"/>
      <sheetName val="견적대비표"/>
      <sheetName val="Process Piping"/>
      <sheetName val="MEPS Structural Steel Index 비교"/>
      <sheetName val="MEPS CS Index 비교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토공개요"/>
      <sheetName val="실행내역"/>
      <sheetName val="name"/>
      <sheetName val="BQMPALOC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DELIVERIES"/>
      <sheetName val="참고자료"/>
      <sheetName val="見積条件入力画面"/>
      <sheetName val="性能取り纏め"/>
      <sheetName val="설계명세서"/>
      <sheetName val="품셈표"/>
      <sheetName val="設計条件"/>
      <sheetName val="Precall-new"/>
      <sheetName val="TIE-INS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Variations"/>
      <sheetName val="잡비계산"/>
      <sheetName val="명세서"/>
      <sheetName val="98수지배부(수정)"/>
      <sheetName val="총괄표"/>
      <sheetName val="실행철강하도"/>
      <sheetName val="마감집계(창고)"/>
      <sheetName val="도장면적"/>
      <sheetName val="마감산근(창고)"/>
      <sheetName val="자재단가조사표-수목"/>
      <sheetName val="C3"/>
      <sheetName val="집계표(OPTION)"/>
      <sheetName val="M"/>
      <sheetName val="Total"/>
      <sheetName val="건축명"/>
      <sheetName val="기계명"/>
      <sheetName val="전기명"/>
      <sheetName val="토목명"/>
      <sheetName val="수주추정"/>
      <sheetName val="자금운영"/>
      <sheetName val="골조시행"/>
      <sheetName val="상반기손익차2총괄"/>
      <sheetName val="1100-1200-1300-1910-2140-LEV 2"/>
      <sheetName val="AU"/>
      <sheetName val="wp DESCRIPTION"/>
      <sheetName val="Civil Boq"/>
      <sheetName val="Data"/>
      <sheetName val="9-1차이내역"/>
      <sheetName val="Questions to Vendor"/>
      <sheetName val="요약배부"/>
      <sheetName val="대창(함평)"/>
      <sheetName val="대창(장성)"/>
      <sheetName val="경비집계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15100"/>
      <sheetName val="BM"/>
      <sheetName val="MEXICO-C"/>
      <sheetName val="laroux"/>
      <sheetName val="단중표-ST"/>
      <sheetName val="Segment"/>
      <sheetName val="실행내역서 "/>
      <sheetName val="Q5434 EQ LIST"/>
      <sheetName val="Pump"/>
      <sheetName val="costing_Misc"/>
      <sheetName val="거래처계좌"/>
      <sheetName val="대비표"/>
      <sheetName val="차액보증"/>
      <sheetName val="H_param"/>
      <sheetName val="Civil"/>
      <sheetName val="DB@Acess"/>
      <sheetName val="INDIRECTS"/>
      <sheetName val="Project Details"/>
      <sheetName val="steel data sheet"/>
      <sheetName val="CTEMCOST"/>
      <sheetName val="2. Project Orgarnization(Site)"/>
      <sheetName val="__-BLDG"/>
      <sheetName val="FAB별"/>
      <sheetName val="부서코드표"/>
      <sheetName val="각계정원장"/>
      <sheetName val="간접비차이_PJT"/>
      <sheetName val="자바라1"/>
      <sheetName val="X17-TOTAL"/>
      <sheetName val="견"/>
      <sheetName val="Det_IH"/>
      <sheetName val="Final(1)summary"/>
      <sheetName val="TENDER PROG."/>
      <sheetName val="Katsayılar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_REF"/>
      <sheetName val="지수"/>
      <sheetName val="INVOICE_CERT EIV'S"/>
      <sheetName val="w't_table"/>
      <sheetName val="wp_DESCRIPTION"/>
      <sheetName val="할증_"/>
      <sheetName val="INVOICE_CERT_EIV'S"/>
      <sheetName val="P2-Project Data"/>
      <sheetName val="PI"/>
      <sheetName val="자재코드"/>
      <sheetName val="Table"/>
      <sheetName val="기초입력"/>
      <sheetName val="입력"/>
      <sheetName val="구조물철거타공정이월"/>
      <sheetName val="Testing"/>
      <sheetName val="PROJECT DATA"/>
      <sheetName val="7-2"/>
      <sheetName val="BP"/>
      <sheetName val="INSTR"/>
      <sheetName val="찍기"/>
      <sheetName val="건축"/>
      <sheetName val="상계견적"/>
      <sheetName val="cover"/>
      <sheetName val="BEND LOSS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Status"/>
      <sheetName val="Fax"/>
      <sheetName val="비주거용"/>
      <sheetName val="Summary Sheets"/>
      <sheetName val="A(Rev.3)"/>
      <sheetName val="UnitList"/>
      <sheetName val="Macro1"/>
      <sheetName val="Aweer"/>
      <sheetName val="EQUIPMENT"/>
      <sheetName val="C-850R0.XLS"/>
      <sheetName val="Pittsburge"/>
      <sheetName val="activity"/>
      <sheetName val="1.cs sl(150)"/>
      <sheetName val="steam table"/>
      <sheetName val="GEN PROG"/>
      <sheetName val="TOTAL MHRS"/>
      <sheetName val="철거산출근거"/>
      <sheetName val="대치판정"/>
      <sheetName val="CC16-내역서"/>
      <sheetName val="معد .ث"/>
      <sheetName val="TTL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수목단가"/>
      <sheetName val="시설수량표"/>
      <sheetName val="식재수량표"/>
      <sheetName val="일위목록"/>
      <sheetName val="자재단가"/>
      <sheetName val="Taux"/>
      <sheetName val="Graph (LGEN)"/>
      <sheetName val="out_prog"/>
      <sheetName val="선적schedule (2)"/>
      <sheetName val="가도공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5.) Time Delays"/>
      <sheetName val="BASE_DE_PERSONAL"/>
      <sheetName val="_Sum"/>
      <sheetName val="Facturación_A"/>
      <sheetName val="공정계획(내부계획25%,내부w_f)"/>
      <sheetName val="HO_ENG_MH_CAL"/>
      <sheetName val="Gia_vat_tu"/>
      <sheetName val="Piping_Design_Data"/>
      <sheetName val="2-1__경관조명_내역총괄표"/>
      <sheetName val="PDS_U-1400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PipeLines"/>
      <sheetName val="공사비 내역 _가_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base"/>
      <sheetName val="ANALYSER"/>
      <sheetName val="WIP"/>
      <sheetName val="데이타"/>
      <sheetName val="식재인부"/>
      <sheetName val="기기리스트"/>
      <sheetName val="정부노임단가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A-12"/>
      <sheetName val="MAN-Sch"/>
      <sheetName val="RING WALL"/>
      <sheetName val="HP-Steamdrum"/>
      <sheetName val="P-Ph3-F-002"/>
      <sheetName val="pvc vent"/>
      <sheetName val="산출근거#2-3"/>
      <sheetName val="A1 Thru A11- LUMP SUM CONSTR"/>
      <sheetName val="Utility_and_Fire_flange"/>
      <sheetName val="Questions_to_Vendor"/>
      <sheetName val="NIML"/>
      <sheetName val="BGT-00F2907"/>
      <sheetName val="COLUMN"/>
      <sheetName val="DRUM"/>
      <sheetName val="Dike(H=0.9m)"/>
      <sheetName val="PIPING_total"/>
      <sheetName val="static.cal"/>
      <sheetName val="TO_COST_PPS_METRIC"/>
      <sheetName val="NAMES"/>
      <sheetName val="RFP009"/>
      <sheetName val="CASE A1 CPP"/>
      <sheetName val="Sheet1 (2)"/>
      <sheetName val="est"/>
      <sheetName val="S1BOQ"/>
      <sheetName val="FORM7"/>
      <sheetName val="Labour"/>
      <sheetName val="Material"/>
      <sheetName val=" CC26R Tender Stag BoQ"/>
      <sheetName val="Balance Sheet"/>
      <sheetName val="CoverShawIntl"/>
      <sheetName val="VS배관내역서"/>
      <sheetName val="Database"/>
      <sheetName val="근거 및 가정"/>
      <sheetName val="NEWDRAW"/>
      <sheetName val="조명시설"/>
      <sheetName val="실행(ALT1)"/>
      <sheetName val="0110이후"/>
      <sheetName val="보수0831"/>
      <sheetName val="ANALYSIS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vlookup - do not print"/>
      <sheetName val="안전장치"/>
      <sheetName val="EQUIPMENT ERECTION BREAKDOWN"/>
      <sheetName val="RING_WALL"/>
      <sheetName val="pvc_vent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Dike(H=0_9m)"/>
      <sheetName val="static_cal"/>
      <sheetName val="BEND_LOSS"/>
      <sheetName val="A1_Thru_A11-_LUMP_SUM_CONSTR"/>
      <sheetName val="O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el total"/>
      <sheetName val="V1"/>
      <sheetName val="V4"/>
      <sheetName val="V5"/>
      <sheetName val="steel v1"/>
      <sheetName val="steel v4"/>
      <sheetName val="steel v5"/>
      <sheetName val="Sketch"/>
      <sheetName val="Steel List"/>
      <sheetName val="steel_total"/>
      <sheetName val="steel_v1"/>
      <sheetName val="steel_v4"/>
      <sheetName val="steel_v5"/>
      <sheetName val="Steel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Q"/>
      <sheetName val="BQ External"/>
      <sheetName val="SHOPLIST"/>
      <sheetName val="Penthouse Apartment"/>
      <sheetName val="icmal"/>
      <sheetName val="Notes"/>
      <sheetName val="Basis"/>
      <sheetName val="#REF"/>
      <sheetName val="StattCo yCharges"/>
      <sheetName val="GFA_HQ_Building"/>
      <sheetName val="GFA_Conference"/>
      <sheetName val="Su}}ary"/>
      <sheetName val="D-623D"/>
      <sheetName val="SubmitCal"/>
      <sheetName val="TAS"/>
      <sheetName val="LABOUR HISTOGRAM"/>
      <sheetName val="Lab Cum Hist"/>
      <sheetName val="Sheet1"/>
      <sheetName val="Option"/>
      <sheetName val="Cash2"/>
      <sheetName val="Z"/>
      <sheetName val="Raw Data"/>
      <sheetName val="Chiet tinh dz22"/>
      <sheetName val="Chiet tinh dz35"/>
      <sheetName val="_______"/>
      <sheetName val="核算项目余额表"/>
      <sheetName val="Criteria"/>
      <sheetName val="改加胶玻璃、室外栏杆"/>
      <sheetName val="CT Thang Mo"/>
      <sheetName val="1"/>
      <sheetName val="Assumptions"/>
      <sheetName val="@risk rents and incentives"/>
      <sheetName val="Car park lease"/>
      <sheetName val="Net rent analysis"/>
      <sheetName val="Poz-1 "/>
      <sheetName val="차액보증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BOQ"/>
      <sheetName val="Bill No. 2"/>
      <sheetName val="CASHFLOWS"/>
      <sheetName val="LEVEL SHEET"/>
      <sheetName val="Graph Data (DO NOT PRINT)"/>
      <sheetName val="Data"/>
      <sheetName val="Tender Summary"/>
      <sheetName val="Insurance Ext"/>
      <sheetName val="Prelims"/>
      <sheetName val="ancillary"/>
      <sheetName val="FOL - Bar"/>
      <sheetName val="SPT vs PHI"/>
      <sheetName val="Customize Your Invoice"/>
      <sheetName val="B"/>
      <sheetName val="HVAC BoQ"/>
      <sheetName val="PriceSummary"/>
      <sheetName val="Sheet2"/>
      <sheetName val="LABOUR_HISTOGRAM"/>
      <sheetName val="JAS"/>
      <sheetName val="企业表一"/>
      <sheetName val="M-5C"/>
      <sheetName val="M-5A"/>
      <sheetName val="budget summary (2)"/>
      <sheetName val="Budget Analysis Summary"/>
      <sheetName val="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Body Sheet"/>
      <sheetName val="1.0 Executive Summary"/>
      <sheetName val="ANNEXURE-A"/>
      <sheetName val="CT  PL"/>
      <sheetName val="Top sheet"/>
      <sheetName val="GFA_HQ_Building1"/>
      <sheetName val="Budget"/>
      <sheetName val="intr stool brkup"/>
      <sheetName val="GFA_Conference1"/>
      <sheetName val="StattCo_yCharges"/>
      <sheetName val="BQ_External1"/>
      <sheetName val="Penthouse_Apartment"/>
      <sheetName val="LABOUR_HISTOGRAM1"/>
      <sheetName val="Chiet_tinh_dz22"/>
      <sheetName val="Chiet_tinh_dz35"/>
      <sheetName val="CT_Thang_Mo"/>
      <sheetName val="Raw_Data"/>
      <sheetName val="@risk_rents_and_incentives"/>
      <sheetName val="Car_park_lease"/>
      <sheetName val="Net_rent_analysis"/>
      <sheetName val="Poz-1_"/>
      <sheetName val="Lab_Cum_Hist"/>
      <sheetName val="Graph_Data_(DO_NOT_PRINT)"/>
      <sheetName val="LEVEL_SHEET"/>
      <sheetName val="Bill_No__2"/>
      <sheetName val="Tender_Summary"/>
      <sheetName val="Insurance_Ext"/>
      <sheetName val="FOL_-_Bar"/>
      <sheetName val="SPT_vs_PHI"/>
      <sheetName val="Customize_Your_Invoice"/>
      <sheetName val="HVAC_BoQ"/>
      <sheetName val="COC"/>
      <sheetName val="Rate analysis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udget_summary_(2)"/>
      <sheetName val="Budget_Analysis_Summary"/>
      <sheetName val="Body_Sheet"/>
      <sheetName val="1_0_Executive_Summary"/>
      <sheetName val="Projet,_methodes_&amp;_couts"/>
      <sheetName val="Risques_majeurs_&amp;_Frais_Ind_"/>
      <sheetName val="CT__PL"/>
      <sheetName val="Top_sheet"/>
      <sheetName val="intr_stool_brkup"/>
      <sheetName val="Rate_analysis"/>
      <sheetName val="Dubai golf"/>
      <sheetName val="POWER"/>
      <sheetName val="MTP"/>
      <sheetName val="ConferenceCentre_x0000_옰ʒ䄂ʒ鵠ʐ䄂ʒ閐̐䄂ʒ蕈̐"/>
      <sheetName val="Bill 2"/>
      <sheetName val="HQ-TO"/>
      <sheetName val="SAP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기계내역서"/>
      <sheetName val="List"/>
      <sheetName val="Currencies"/>
      <sheetName val="Inputs"/>
      <sheetName val="Ap A"/>
      <sheetName val="2 Div 14 "/>
      <sheetName val="DATAS"/>
      <sheetName val="Geneí¬_x0008_i_x0000__x0000__x0014__x0000_0."/>
      <sheetName val="70_x0000_,/0_x0000_s«_x0008_i_x0000_Æø_x0003_í¬_x0008_i_x0000_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Geneí¬_x0008_i"/>
      <sheetName val="70"/>
      <sheetName val="GFA_HQ_Building6"/>
      <sheetName val="Sheet3"/>
      <sheetName val="SHOPLIST.xls"/>
      <sheetName val="ACT_SPS"/>
      <sheetName val="SPSF"/>
      <sheetName val="Invoice Summary"/>
      <sheetName val="concrete"/>
      <sheetName val="beam-reinft-IIInd floor"/>
      <sheetName val="beam-reinft-machine rm"/>
      <sheetName val="girder"/>
      <sheetName val="Rocker"/>
      <sheetName val="98Price"/>
      <sheetName val="PROJECT BRIEF"/>
      <sheetName val="Wall"/>
      <sheetName val="C (3)"/>
      <sheetName val="sal"/>
      <sheetName val="WITHOUT C&amp;I PROFIT (3)"/>
      <sheetName val="공종별_집계금액"/>
      <sheetName val="BILL COV"/>
      <sheetName val="CODE"/>
      <sheetName val="Civil Boq"/>
      <sheetName val="MOS"/>
      <sheetName val="마산월령동골조물량변경"/>
      <sheetName val="Bill_21"/>
      <sheetName val="2_Div_14_"/>
      <sheetName val="Ap_A"/>
      <sheetName val="SHOPLIST_xls"/>
      <sheetName val="Geneí¬i0_"/>
      <sheetName val="70,/0s«iÆøí¬i"/>
      <sheetName val="Invoice_Summary"/>
      <sheetName val="PROJECT_BRIEF"/>
      <sheetName val="GFA_HQ_Building7"/>
      <sheetName val="GFA_Conference6"/>
      <sheetName val="BQ_External6"/>
      <sheetName val="StattCo_yCharges5"/>
      <sheetName val="Penthouse_Apartment5"/>
      <sheetName val="LABOUR_HISTOGRAM6"/>
      <sheetName val="Graph_Data_(DO_NOT_PRINT)5"/>
      <sheetName val="Projet,_methodes_&amp;_couts4"/>
      <sheetName val="Risques_majeurs_&amp;_Frais_Ind_4"/>
      <sheetName val="Chiet_tinh_dz225"/>
      <sheetName val="Chiet_tinh_dz355"/>
      <sheetName val="Raw_Data5"/>
      <sheetName val="@risk_rents_and_incentives5"/>
      <sheetName val="Car_park_lease5"/>
      <sheetName val="Net_rent_analysis5"/>
      <sheetName val="Poz-1_5"/>
      <sheetName val="CT_Thang_Mo5"/>
      <sheetName val="Lab_Cum_Hist5"/>
      <sheetName val="Bill_No__25"/>
      <sheetName val="CT__PL4"/>
      <sheetName val="budget_summary_(2)4"/>
      <sheetName val="Budget_Analysis_Summary4"/>
      <sheetName val="Customize_Your_Invoice5"/>
      <sheetName val="HVAC_BoQ5"/>
      <sheetName val="FOL_-_Bar5"/>
      <sheetName val="LEVEL_SHEET5"/>
      <sheetName val="SPT_vs_PHI5"/>
      <sheetName val="Body_Sheet4"/>
      <sheetName val="1_0_Executive_Summary4"/>
      <sheetName val="intr_stool_brkup4"/>
      <sheetName val="Tender_Summary5"/>
      <sheetName val="Insurance_Ext5"/>
      <sheetName val="Top_sheet4"/>
      <sheetName val="Rate_analysis4"/>
      <sheetName val="Dubai_golf"/>
      <sheetName val="Bill_11"/>
      <sheetName val="Bill_31"/>
      <sheetName val="Bill_41"/>
      <sheetName val="Bill_51"/>
      <sheetName val="Bill_61"/>
      <sheetName val="Bill_71"/>
      <sheetName val="beam-reinft-IIInd_floor"/>
      <sheetName val="POWER_ASSUMPTIONS"/>
      <sheetName val="beam-reinft-machine_rm"/>
      <sheetName val="Geneí¬i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Dubai_golf1"/>
      <sheetName val="Ap_A1"/>
      <sheetName val="2_Div_14_1"/>
      <sheetName val="Bill_22"/>
      <sheetName val="SHOPLIST_xls1"/>
      <sheetName val="Bill_12"/>
      <sheetName val="Bill_32"/>
      <sheetName val="Bill_42"/>
      <sheetName val="Bill_52"/>
      <sheetName val="Bill_62"/>
      <sheetName val="Bill_72"/>
      <sheetName val="beam-reinft-IIInd_floor1"/>
      <sheetName val="Invoice_Summary1"/>
      <sheetName val="POWER_ASSUMPTIONS1"/>
      <sheetName val="beam-reinft-machine_rm1"/>
      <sheetName val="PROJECT_BRIEF1"/>
      <sheetName val="Day work"/>
      <sheetName val="Activity List"/>
      <sheetName val="Ra  stair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Dubai_golf2"/>
      <sheetName val="Ap_A2"/>
      <sheetName val="2_Div_14_2"/>
      <sheetName val="Bill_23"/>
      <sheetName val="SHOPLIST_xls2"/>
      <sheetName val="Bill_13"/>
      <sheetName val="Bill_33"/>
      <sheetName val="Bill_43"/>
      <sheetName val="Bill_53"/>
      <sheetName val="Bill_63"/>
      <sheetName val="Bill_73"/>
      <sheetName val="beam-reinft-IIInd_floor2"/>
      <sheetName val="Invoice_Summary2"/>
      <sheetName val="POWER_ASSUMPTIONS2"/>
      <sheetName val="beam-reinft-machine_rm2"/>
      <sheetName val="PROJECT_BRIEF2"/>
      <sheetName val="C_(3)"/>
      <sheetName val="Day_work"/>
      <sheetName val="Civil_Boq"/>
      <sheetName val="Activity_List"/>
      <sheetName val="BILL_COV"/>
      <sheetName val="WITHOUT_C&amp;I_PROFIT_(3)"/>
      <sheetName val="GFA_HQ_Building10"/>
      <sheetName val="GFA_Conference9"/>
      <sheetName val="BQ_External9"/>
      <sheetName val="Graph_Data_(DO_NOT_PRINT)8"/>
      <sheetName val="Penthouse_Apartment8"/>
      <sheetName val="Chiet_tinh_dz228"/>
      <sheetName val="Chiet_tinh_dz358"/>
      <sheetName val="StattCo_yCharges8"/>
      <sheetName val="Raw_Data8"/>
      <sheetName val="LABOUR_HISTOGRAM9"/>
      <sheetName val="@risk_rents_and_incentives8"/>
      <sheetName val="Car_park_lease8"/>
      <sheetName val="Net_rent_analysis8"/>
      <sheetName val="Poz-1_8"/>
      <sheetName val="CT_Thang_Mo8"/>
      <sheetName val="Lab_Cum_Hist8"/>
      <sheetName val="LEVEL_SHEET8"/>
      <sheetName val="Bill_No__28"/>
      <sheetName val="Tender_Summary8"/>
      <sheetName val="Insurance_Ext8"/>
      <sheetName val="FOL_-_Bar8"/>
      <sheetName val="SPT_vs_PHI8"/>
      <sheetName val="Customize_Your_Invoice8"/>
      <sheetName val="HVAC_BoQ8"/>
      <sheetName val="budget_summary_(2)7"/>
      <sheetName val="Budget_Analysis_Summary7"/>
      <sheetName val="Body_Sheet7"/>
      <sheetName val="1_0_Executive_Summary7"/>
      <sheetName val="Projet,_methodes_&amp;_couts7"/>
      <sheetName val="Risques_majeurs_&amp;_Frais_Ind_7"/>
      <sheetName val="Top_sheet7"/>
      <sheetName val="CT__PL7"/>
      <sheetName val="intr_stool_brkup7"/>
      <sheetName val="Rate_analysis7"/>
      <sheetName val="Dubai_golf3"/>
      <sheetName val="Ap_A3"/>
      <sheetName val="2_Div_14_3"/>
      <sheetName val="Bill_24"/>
      <sheetName val="SHOPLIST_xls3"/>
      <sheetName val="Bill_14"/>
      <sheetName val="Bill_34"/>
      <sheetName val="Bill_44"/>
      <sheetName val="Bill_54"/>
      <sheetName val="Bill_64"/>
      <sheetName val="Bill_74"/>
      <sheetName val="beam-reinft-IIInd_floor3"/>
      <sheetName val="Invoice_Summary3"/>
      <sheetName val="POWER_ASSUMPTIONS3"/>
      <sheetName val="beam-reinft-machine_rm3"/>
      <sheetName val="PROJECT_BRIEF3"/>
      <sheetName val="C_(3)1"/>
      <sheetName val="Day_work1"/>
      <sheetName val="Civil_Boq1"/>
      <sheetName val="Activity_List1"/>
      <sheetName val="BILL_COV1"/>
      <sheetName val="WITHOUT_C&amp;I_PROFIT_(3)1"/>
      <sheetName val="HIRED LABOUR CODE"/>
      <sheetName val="PA- Consutant "/>
      <sheetName val="Design"/>
      <sheetName val="upa"/>
      <sheetName val="foot-slab reinft"/>
      <sheetName val="HIRED_LABOUR_CODE"/>
      <sheetName val="PA-_Consutant_"/>
      <sheetName val="foot-slab_reinft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Data_Summary"/>
      <sheetName val="Softscape Buildup"/>
      <sheetName val="Mat'l Rate"/>
      <sheetName val="ABSTRACT"/>
      <sheetName val="DETAILED  BOQ"/>
      <sheetName val="M-Book for Conc"/>
      <sheetName val="M-Book for FW"/>
      <sheetName val="Vehicles"/>
      <sheetName val="Toolbox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Gra¦_x0004_)_x0000__x0000__x0000_VW_x0000__x0000__x0000__x0000__x0000__x0000__x0000__x0000__x0000_ U"/>
      <sheetName val="/VW_x0000_VU_x0000_)_x0000__x0000__x0000_)_x0000__x0000__x0000__x0001__x0000__x0000__x0000_tÏØ0_x0009__x0008__x0000__x0000__x0009__x0008_"/>
      <sheetName val="COLUMN"/>
      <sheetName val="CHART OF ACCOUNTS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CERTIFICATE"/>
      <sheetName val="Dropdown"/>
      <sheetName val="Elemental Buildup"/>
      <sheetName val="/VW_x0000_VU_x0000_)_x0000__x0000__x0000_)_x0000__x0000__x0000__x0001__x0000__x0000__x0000_tÏØ0 _x0008__x0000__x0000_ _x0008_"/>
      <sheetName val="INSTR"/>
      <sheetName val="E-Bill No.6 A-O"/>
      <sheetName val="C_(3)2"/>
      <sheetName val="DETAILED__BOQ"/>
      <sheetName val="M-Book_for_Conc"/>
      <sheetName val="M-Book_for_FW"/>
      <sheetName val="Gra¦_x0004_)"/>
      <sheetName val="/VW"/>
      <sheetName val="ConferenceCentre?옰ʒ䄂ʒ鵠ʐ䄂ʒ閐̐䄂ʒ蕈̐"/>
      <sheetName val="Softscape_Buildup"/>
      <sheetName val="Mat'l_Rate"/>
      <sheetName val="C_(3)3"/>
      <sheetName val="Softscape_Buildup1"/>
      <sheetName val="Mat'l_Rate1"/>
      <sheetName val="房屋及建筑物"/>
      <sheetName val="XL4Poppy"/>
      <sheetName val="escalation"/>
      <sheetName val="ANAL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RA-markate"/>
      <sheetName val="BOQ_Direct_selling cost"/>
      <sheetName val="갑지"/>
      <sheetName val="15-MECH"/>
      <sheetName val="PMWeb data"/>
      <sheetName val="SS MH"/>
      <sheetName val="Ap_A4"/>
      <sheetName val="2_Div_14_4"/>
      <sheetName val="PROJECT_BRIEF4"/>
      <sheetName val="Bill_25"/>
      <sheetName val="C_(3)4"/>
      <sheetName val="Civil_Boq2"/>
      <sheetName val="WITHOUT_C&amp;I_PROFIT_(3)2"/>
      <sheetName val="Activity_List2"/>
      <sheetName val="Softscape_Buildup2"/>
      <sheetName val="Mat'l_Rate2"/>
      <sheetName val="Ra__stair"/>
      <sheetName val="2.2)Revised Cash Flow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Ra__stair1"/>
      <sheetName val="Eq. Mobilization"/>
      <sheetName val="w't table"/>
      <sheetName val="cp-e1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Material List 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입찰내역 발주처 양식"/>
      <sheetName val="B03"/>
      <sheetName val="B09.1"/>
      <sheetName val="Working for RCC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Staffing and Rates IA"/>
      <sheetName val="Chiet t"/>
      <sheetName val="SStaff-Sept2013"/>
      <sheetName val="Index List"/>
      <sheetName val="Type List"/>
      <sheetName val="File Types"/>
      <sheetName val="PMWeb_data"/>
      <sheetName val="VALVE_CHAMBERS"/>
      <sheetName val="Fire_Hydrants"/>
      <sheetName val="B_GATE_VALVE"/>
      <sheetName val="Sub_G1_Fire"/>
      <sheetName val="Sub_G12_Fire"/>
      <sheetName val="SS_MH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HIRED_LABOUR_CODE2"/>
      <sheetName val="PA-_Consutant_2"/>
      <sheetName val="foot-slab_reinft2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Materials_Cost(PCC)"/>
      <sheetName val="India_F&amp;S_Template"/>
      <sheetName val="IO_LIST"/>
      <sheetName val="Material_"/>
      <sheetName val="Quote_Sheet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Day_work2"/>
      <sheetName val="Gra¦)VW_U"/>
      <sheetName val="/VWVU))tÏØ0  "/>
      <sheetName val="/VWVU))tÏØ0__"/>
      <sheetName val="LIST DO NOT REMOVE"/>
      <sheetName val="Summary of Work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col-reinft1"/>
      <sheetName val="집계표(OPTION)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Employee List"/>
      <sheetName val="2_2)Revised_Cash_Flow"/>
      <sheetName val="BS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B6.2 "/>
      <sheetName val="PointNo_5"/>
      <sheetName val="w't_table"/>
      <sheetName val="Elemental_Buildup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SIEMENS"/>
      <sheetName val="Demand"/>
      <sheetName val="Occ"/>
      <sheetName val="Quantity"/>
      <sheetName val="??-BLDG"/>
      <sheetName val="PNT-QUOT-#3"/>
      <sheetName val="COAT&amp;WRAP-QIOT-#3"/>
      <sheetName val="ml"/>
      <sheetName val="PRECAST lightconc-II"/>
      <sheetName val="P&amp;L-BDMC"/>
      <sheetName val="final abstract"/>
      <sheetName val="Detail"/>
      <sheetName val="p&amp;m"/>
      <sheetName val="Voucher"/>
      <sheetName val="Lists"/>
      <sheetName val="_x005f_x0000__x005f_x0000__x005f_x0000__x005f_x0000__x0"/>
      <sheetName val="Staff Acco."/>
      <sheetName val="TBAL9697 -group wise  sdpl"/>
      <sheetName val="Old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Materials_Cost(PCC)2"/>
      <sheetName val="India_F&amp;S_Template2"/>
      <sheetName val="IO_LIST2"/>
      <sheetName val="Material_2"/>
      <sheetName val="Quote_Sheet2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Рабочий лист"/>
      <sheetName val="ФМ"/>
      <sheetName val="Сравнение"/>
      <sheetName val="Table"/>
      <sheetName val="Earthwork"/>
      <sheetName val="GIAVLIEU"/>
      <sheetName val="Project Cost Breakdown"/>
      <sheetName val="%"/>
      <sheetName val="Sub_G1_Five"/>
      <sheetName val="SITE WORK"/>
      <sheetName val="GRSummary"/>
      <sheetName val="Prices"/>
      <sheetName val="Rate summary"/>
      <sheetName val="#REF!"/>
      <sheetName val="SW-TEO"/>
      <sheetName val="科目余额表正式"/>
      <sheetName val="Annex 1 Sect 3a"/>
      <sheetName val="Annex 1 Sect 3a.1"/>
      <sheetName val="Annex 1 Sect 3b"/>
      <sheetName val="Annex 1 Sect 3c"/>
      <sheetName val="HOURLY RATES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BG"/>
      <sheetName val="RAB AR&amp;STR"/>
      <sheetName val="FORM5"/>
      <sheetName val="PT 141- Site A Landscape"/>
      <sheetName val="Summary_of_Work"/>
      <sheetName val="Employee_List"/>
      <sheetName val="d-safe DELUXE"/>
      <sheetName val="70,_0s«iÆøí¬i"/>
      <sheetName val="Geneí¬ i_x0000__x0000_ _x0000_0."/>
      <sheetName val="70_x0000_,/0_x0000_s« i_x0000_Æø í¬ i_x0000_"/>
      <sheetName val="Mall waterproofing"/>
      <sheetName val="MSCP waterproofing"/>
      <sheetName val="-----------------"/>
      <sheetName val="70_x005f_x0000_,/0_x005f_x0000_s«_x005f_x0008_i_x"/>
      <sheetName val="Back up"/>
      <sheetName val="COSTING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INDIGINEOUS ITEMS "/>
      <sheetName val="office"/>
      <sheetName val="Lab"/>
      <sheetName val="Map"/>
      <sheetName val="[SHOPLIST.xls]70_x0000_,/0_x0000_s«_x0008_i_x0000_Æø_x0003_í¬"/>
      <sheetName val="[SHOPLIST.xls]70,/0s«iÆøí¬i"/>
      <sheetName val="XV10017"/>
      <sheetName val="[SHOPLIST.xls][SHOPLIST.xls]70_x0000_"/>
      <sheetName val="[SHOPLIST.xls][SHOPLIST.xls]70,"/>
      <sheetName val="Duct Accesories"/>
      <sheetName val="ConferenceCentre_옰ʒ䄂ʒ鵠ʐ䄂ʒ閐̐䄂ʒ蕈̐"/>
      <sheetName val="MA"/>
      <sheetName val="Rebars"/>
      <sheetName val="PRECAST_lightconc-II"/>
      <sheetName val="final_abstract"/>
      <sheetName val="PRJDATA"/>
      <sheetName val="Master"/>
      <sheetName val="合成単価作成表-BLDG"/>
      <sheetName val="BASE_APR17_HISTOGRAMS"/>
      <sheetName val="GFA_HQ_Building13"/>
      <sheetName val="GFA_Conference12"/>
      <sheetName val="BQ_External12"/>
      <sheetName val="Graph_Data_(DO_NOT_PRINT)11"/>
      <sheetName val="Penthouse_Apartment11"/>
      <sheetName val="LABOUR_HISTOGRAM12"/>
      <sheetName val="StattCo_yCharges11"/>
      <sheetName val="Projet,_methodes_&amp;_couts10"/>
      <sheetName val="Risques_majeurs_&amp;_Frais_Ind_10"/>
      <sheetName val="Raw_Data11"/>
      <sheetName val="Chiet_tinh_dz2211"/>
      <sheetName val="Chiet_tinh_dz3511"/>
      <sheetName val="@risk_rents_and_incentives11"/>
      <sheetName val="Car_park_lease11"/>
      <sheetName val="Net_rent_analysis11"/>
      <sheetName val="Poz-1_11"/>
      <sheetName val="Lab_Cum_Hist11"/>
      <sheetName val="CT_Thang_Mo11"/>
      <sheetName val="LEVEL_SHEET11"/>
      <sheetName val="SPT_vs_PHI11"/>
      <sheetName val="CT__PL10"/>
      <sheetName val="FOL_-_Bar11"/>
      <sheetName val="Customize_Your_Invoice11"/>
      <sheetName val="HVAC_BoQ11"/>
      <sheetName val="Bill_No__211"/>
      <sheetName val="Tender_Summary11"/>
      <sheetName val="Insurance_Ext11"/>
      <sheetName val="budget_summary_(2)10"/>
      <sheetName val="Budget_Analysis_Summary10"/>
      <sheetName val="Body_Sheet10"/>
      <sheetName val="1_0_Executive_Summary10"/>
      <sheetName val="2_Div_14_8"/>
      <sheetName val="Top_sheet10"/>
      <sheetName val="intr_stool_brkup10"/>
      <sheetName val="Bill_18"/>
      <sheetName val="Bill_29"/>
      <sheetName val="Bill_38"/>
      <sheetName val="Bill_48"/>
      <sheetName val="Bill_58"/>
      <sheetName val="Bill_68"/>
      <sheetName val="Bill_78"/>
      <sheetName val="Ap_A8"/>
      <sheetName val="Rate_analysis10"/>
      <sheetName val="POWER_ASSUMPTIONS7"/>
      <sheetName val="Dubai_golf7"/>
      <sheetName val="beam-reinft-IIInd_floor7"/>
      <sheetName val="beam-reinft-machine_rm7"/>
      <sheetName val="SHOPLIST_xls7"/>
      <sheetName val="PROJECT_BRIEF8"/>
      <sheetName val="Invoice_Summary7"/>
      <sheetName val="Civil_Boq6"/>
      <sheetName val="C_(3)8"/>
      <sheetName val="WITHOUT_C&amp;I_PROFIT_(3)6"/>
      <sheetName val="DETAILED__BOQ5"/>
      <sheetName val="M-Book_for_Conc5"/>
      <sheetName val="M-Book_for_FW5"/>
      <sheetName val="BILL_COV4"/>
      <sheetName val="Ra__stair4"/>
      <sheetName val="Activity_List6"/>
      <sheetName val="Softscape_Buildup6"/>
      <sheetName val="Mat'l_Rate6"/>
      <sheetName val="VALVE_CHAMBERS4"/>
      <sheetName val="Fire_Hydrants4"/>
      <sheetName val="B_GATE_VALVE4"/>
      <sheetName val="Sub_G1_Fire4"/>
      <sheetName val="Sub_G12_Fire4"/>
      <sheetName val="PA-_Consutant_5"/>
      <sheetName val="HIRED_LABOUR_CODE5"/>
      <sheetName val="foot-slab_reinft5"/>
      <sheetName val="Day_work3"/>
      <sheetName val="Materials_Cost(PCC)3"/>
      <sheetName val="India_F&amp;S_Template3"/>
      <sheetName val="IO_LIST3"/>
      <sheetName val="Material_3"/>
      <sheetName val="Quote_Sheet3"/>
      <sheetName val="CHART_OF_ACCOUNTS2"/>
      <sheetName val="E-Bill_No_6_A-O2"/>
      <sheetName val="B185-B-9_12"/>
      <sheetName val="B185-B-9_22"/>
      <sheetName val="B09_12"/>
      <sheetName val="BOQ_Direct_selling_cost2"/>
      <sheetName val="PMWeb_data2"/>
      <sheetName val="SS_MH2"/>
      <sheetName val="Eq__Mobilization2"/>
      <sheetName val="w't_table2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Working_for_RCC2"/>
      <sheetName val="2_2)Revised_Cash_Flow1"/>
      <sheetName val="Material_List_1"/>
      <sheetName val="Chiet_t1"/>
      <sheetName val="Staffing_and_Rates_IA1"/>
      <sheetName val="Index_List1"/>
      <sheetName val="Type_List1"/>
      <sheetName val="File_Types1"/>
      <sheetName val="입찰내역_발주처_양식1"/>
      <sheetName val="/VWVU))tÏØ0__1"/>
      <sheetName val="Staff_Acco_"/>
      <sheetName val="TBAL9697_-group_wise__sdpl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BILL_COV5"/>
      <sheetName val="Activity_List7"/>
      <sheetName val="Softscape_Buildup7"/>
      <sheetName val="Mat'l_Rate7"/>
      <sheetName val="Day_work4"/>
      <sheetName val="CHART_OF_ACCOUNTS3"/>
      <sheetName val="E-Bill_No_6_A-O3"/>
      <sheetName val="Eq__Mobilization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???? ??? ??"/>
      <sheetName val="200205C"/>
      <sheetName val="Headings"/>
      <sheetName val="Labour &amp; Plant"/>
      <sheetName val="E_&amp;_R"/>
      <sheetName val="Geneí¬_x0008_i??_x0014_?0."/>
      <sheetName val="70?,/0?s«_x0008_i?Æø_x0003_í¬_x0008_i?"/>
      <sheetName val="????????"/>
      <sheetName val="Geneí¬_x0008_i___x0014__0."/>
      <sheetName val="70_,_0_s«_x0008_i_Æø_x0003_í¬_x0008_i_"/>
      <sheetName val="________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References"/>
      <sheetName val="Sheet7"/>
      <sheetName val="Common Variables"/>
      <sheetName val="GPL Revenu Update"/>
      <sheetName val="DO NOT TOUCH"/>
      <sheetName val="Work Type"/>
      <sheetName val="UOM"/>
      <sheetName val="Source"/>
      <sheetName val="Lookup"/>
      <sheetName val="ConferenceCentre?옰ʒ䄂ʒ鵠ʐ䄂ʒ閐̐脭め_x0005__x0000_"/>
      <sheetName val="Definitions"/>
      <sheetName val="TESİSAT"/>
      <sheetName val="PTS-1"/>
      <sheetName val="Geneí¬ i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PA-_Consutant_6"/>
      <sheetName val="BILL_COV6"/>
      <sheetName val="Ra__stair6"/>
      <sheetName val="WITHOUT_C&amp;I_PROFIT_(3)8"/>
      <sheetName val="Civil_Boq8"/>
      <sheetName val="Activity_List8"/>
      <sheetName val="HIRED_LABOUR_CODE6"/>
      <sheetName val="foot-slab_reinft6"/>
      <sheetName val="DETAILED__BOQ6"/>
      <sheetName val="M-Book_for_Conc6"/>
      <sheetName val="M-Book_for_FW6"/>
      <sheetName val="VALVE_CHAMBERS5"/>
      <sheetName val="Fire_Hydrants5"/>
      <sheetName val="B_GATE_VALVE5"/>
      <sheetName val="Sub_G1_Fire5"/>
      <sheetName val="Sub_G12_Fire5"/>
      <sheetName val="B185-B-9_14"/>
      <sheetName val="B185-B-9_24"/>
      <sheetName val="Day_work5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orking_for_RCC4"/>
      <sheetName val="Elemental_Buildup3"/>
      <sheetName val="CHART_OF_ACCOUNTS4"/>
      <sheetName val="E-Bill_No_6_A-O4"/>
      <sheetName val="PMWeb_data4"/>
      <sheetName val="SS_MH4"/>
      <sheetName val="Eq__Mobilization4"/>
      <sheetName val="w't_table3"/>
      <sheetName val="B09_1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PointNo_53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B6_2_1"/>
      <sheetName val="Employee_List1"/>
      <sheetName val="입찰내역_발주처_양식3"/>
      <sheetName val="LIST_DO_NOT_REMOVE1"/>
      <sheetName val="Chiet_t3"/>
      <sheetName val="Staffing_and_Rates_IA3"/>
      <sheetName val="Summary_of_Work1"/>
      <sheetName val="/VWVU))tÏØ0__3"/>
      <sheetName val="Project_Cost_Breakdown"/>
      <sheetName val="Item-_Compact"/>
      <sheetName val="Рабочий_лист"/>
      <sheetName val="PT_141-_Site_A_Landscape"/>
      <sheetName val="Geneí¬_i_0_"/>
      <sheetName val="70,/0s«_iÆø_í¬_i"/>
      <sheetName val="d-safe_DELUXE"/>
      <sheetName val="Annex_1_Sect_3a"/>
      <sheetName val="Annex_1_Sect_3a_1"/>
      <sheetName val="Annex_1_Sect_3b"/>
      <sheetName val="Annex_1_Sect_3c"/>
      <sheetName val="HOURLY_RATES"/>
      <sheetName val="Rate_summary"/>
      <sheetName val="SITE_WORK"/>
      <sheetName val="RAB_AR&amp;STR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PE"/>
      <sheetName val="LIST_DO_NOT_REMOVE2"/>
      <sheetName val="B6_2_2"/>
      <sheetName val="Staff_Acco_1"/>
      <sheetName val="TBAL9697_-group_wise__sdpl1"/>
      <sheetName val="Item-_Compact1"/>
      <sheetName val="E_&amp;_R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[SHOPLIST.xls]70_x0000_,/0_x0000_s« i_x0000_Æø í¬"/>
      <sheetName val="Selections"/>
      <sheetName val="steel total"/>
      <sheetName val="ELE BOQ"/>
      <sheetName val="[SHOPLIST.xls]/VW"/>
      <sheetName val="MEP"/>
      <sheetName val="IRR"/>
      <sheetName val="INDEX"/>
      <sheetName val="instructions"/>
      <sheetName val="Resumo Empreitadas"/>
      <sheetName val="Coding"/>
      <sheetName val="CostPlan"/>
      <sheetName val="Database"/>
      <sheetName val="PROJECT BRIEF(EX.NEW)"/>
      <sheetName val="1-G1"/>
      <sheetName val="Payment"/>
      <sheetName val="Input"/>
      <sheetName val="Summ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Header"/>
      <sheetName val="Risk Breakdown Structure"/>
      <sheetName val="Risk_Breakdown_Structure"/>
      <sheetName val="Equipment Rates"/>
      <sheetName val="Cashflow projection"/>
      <sheetName val="superseded"/>
      <sheetName val="AREA OF APPLICATION"/>
      <sheetName val="Steel"/>
      <sheetName val="[SHOPLIST.xls]70"/>
      <sheetName val="[SHOPLIST.xls]70,"/>
      <sheetName val="Home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Final"/>
      <sheetName val="Z- GENERAL PRICE SUMMARY"/>
      <sheetName val="analysis"/>
      <sheetName val="calculation_LC"/>
      <sheetName val="Internet"/>
      <sheetName val="PPA Summary"/>
      <sheetName val="Auswahl"/>
      <sheetName val="Areas_with_SF"/>
      <sheetName val="Area Breakdown PER LEVEL_LINK"/>
      <sheetName val="Confidential"/>
      <sheetName val="70,"/>
      <sheetName val="ConferenceCentre?옰ʒ䄂ʒ鵠ʐ䄂ʒ閐̐脭め_x0005_"/>
      <sheetName val="Base BM-rebar"/>
      <sheetName val="Interior"/>
      <sheetName val="Labour_&amp;_Plant"/>
      <sheetName val="[SHOPLIST_xls][SHOPLIST_xls]70"/>
      <sheetName val="[SHOPLIST_xls][SHOPLIST_xls]70,"/>
      <sheetName val="[SHOPLIST_xls]70,/0s«iÆøí¬"/>
      <sheetName val="[SHOPLIST_xls]70,/0s«iÆøí¬i"/>
      <sheetName val="Z-_GENERAL_PRICE_SUMMARY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TRIAL_BALANCE"/>
      <sheetName val="Ave_wtd_rates"/>
      <sheetName val="Debits_as_on_12_04_08"/>
      <sheetName val="STAFFSCHED_"/>
      <sheetName val="opstat"/>
      <sheetName val="costs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Floor Box "/>
      <sheetName val="[SHOPLIST.xls][SHOPLIST.xls]70_"/>
      <sheetName val="[SHOPLIST.xls]/VW_x0000_VU_x0000_)_x0000__x0000__x0000_)_x0000__x0000__x0000_"/>
      <sheetName val="E H - H. W.P."/>
      <sheetName val="E. H. Treatment for pile cap"/>
      <sheetName val="금융비용"/>
      <sheetName val="Form 6"/>
      <sheetName val="gen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AC"/>
      <sheetName val="PNTEXT"/>
      <sheetName val="Geneí¬i___0_"/>
      <sheetName val="70_,_0_s«i_Æøí¬i_"/>
      <sheetName val="Common_Variables"/>
      <sheetName val="GPL_Revenu_Update"/>
      <sheetName val="DO_NOT_TOUCH"/>
      <sheetName val="Work_Type"/>
      <sheetName val="ConferenceCentre?옰ʒ䄂ʒ鵠ʐ䄂ʒ閐̐脭め"/>
      <sheetName val="PROJECT_BRIEF(EX_NEW)"/>
      <sheetName val="mw"/>
      <sheetName val="GFA_HQ_Building16"/>
      <sheetName val="GFA_Conference15"/>
      <sheetName val="BQ_External15"/>
      <sheetName val="StattCo_yCharges14"/>
      <sheetName val="Graph_Data_(DO_NOT_PRINT)14"/>
      <sheetName val="Penthouse_Apartment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Raw_Data14"/>
      <sheetName val="LABOUR_HISTOGRAM15"/>
      <sheetName val="Bill_No__214"/>
      <sheetName val="FOL_-_Bar14"/>
      <sheetName val="CT_Thang_Mo14"/>
      <sheetName val="LEVEL_SHEET14"/>
      <sheetName val="SPT_vs_PHI14"/>
      <sheetName val="budget_summary_(2)13"/>
      <sheetName val="Budget_Analysis_Summary13"/>
      <sheetName val="Projet,_methodes_&amp;_couts13"/>
      <sheetName val="Risques_majeurs_&amp;_Frais_Ind_13"/>
      <sheetName val="Customize_Your_Invoice14"/>
      <sheetName val="HVAC_BoQ14"/>
      <sheetName val="CT__PL13"/>
      <sheetName val="Tender_Summary14"/>
      <sheetName val="Insurance_Ext14"/>
      <sheetName val="Top_sheet13"/>
      <sheetName val="intr_stool_brkup13"/>
      <sheetName val="Body_Sheet13"/>
      <sheetName val="1_0_Executive_Summary13"/>
      <sheetName val="Bill_212"/>
      <sheetName val="Ap_A11"/>
      <sheetName val="SHOPLIST_xls10"/>
      <sheetName val="Invoice_Summary10"/>
      <sheetName val="Bill_111"/>
      <sheetName val="Bill_311"/>
      <sheetName val="Bill_411"/>
      <sheetName val="Bill_511"/>
      <sheetName val="Bill_611"/>
      <sheetName val="Bill_711"/>
      <sheetName val="POWER_ASSUMPTIONS10"/>
      <sheetName val="PROJECT_BRIEF11"/>
      <sheetName val="beam-reinft-IIInd_floor10"/>
      <sheetName val="C_(3)11"/>
      <sheetName val="2_Div_14_11"/>
      <sheetName val="Dubai_golf10"/>
      <sheetName val="Activity_List9"/>
      <sheetName val="beam-reinft-machine_rm10"/>
      <sheetName val="Civil_Boq9"/>
      <sheetName val="Softscape_Buildup9"/>
      <sheetName val="Mat'l_Rate9"/>
      <sheetName val="PA-_Consutant_7"/>
      <sheetName val="WITHOUT_C&amp;I_PROFIT_(3)9"/>
      <sheetName val="DETAILED__BOQ7"/>
      <sheetName val="M-Book_for_Conc7"/>
      <sheetName val="M-Book_for_FW7"/>
      <sheetName val="HIRED_LABOUR_CODE7"/>
      <sheetName val="foot-slab_reinft7"/>
      <sheetName val="BILL_COV7"/>
      <sheetName val="Ra__stair7"/>
      <sheetName val="Materials_Cost(PCC)6"/>
      <sheetName val="India_F&amp;S_Template6"/>
      <sheetName val="IO_LIST6"/>
      <sheetName val="Material_6"/>
      <sheetName val="Quote_Sheet6"/>
      <sheetName val="Day_work6"/>
      <sheetName val="VALVE_CHAMBERS6"/>
      <sheetName val="Fire_Hydrants6"/>
      <sheetName val="B_GATE_VALVE6"/>
      <sheetName val="Sub_G1_Fire6"/>
      <sheetName val="Sub_G12_Fire6"/>
      <sheetName val="CHART_OF_ACCOUNTS5"/>
      <sheetName val="E-Bill_No_6_A-O5"/>
      <sheetName val="B185-B-9_15"/>
      <sheetName val="B185-B-9_25"/>
      <sheetName val="B09_15"/>
      <sheetName val="BOQ_Direct_selling_cost6"/>
      <sheetName val="PMWeb_data5"/>
      <sheetName val="SS_MH5"/>
      <sheetName val="Eq__Mobilization5"/>
      <sheetName val="w't_table4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Elemental_Buildup4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Working_for_RCC5"/>
      <sheetName val="2_2)Revised_Cash_Flow4"/>
      <sheetName val="PointNo_5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입찰내역_발주처_양식4"/>
      <sheetName val="Material_List_4"/>
      <sheetName val="/VWVU))tÏØ0__4"/>
      <sheetName val="Index_List4"/>
      <sheetName val="Type_List4"/>
      <sheetName val="File_Types4"/>
      <sheetName val="Chiet_t4"/>
      <sheetName val="Staffing_and_Rates_IA4"/>
      <sheetName val="Summary_of_Work2"/>
      <sheetName val="PRECAST_lightconc-II6"/>
      <sheetName val="final_abstract6"/>
      <sheetName val="Staff_Acco_2"/>
      <sheetName val="TBAL9697_-group_wise__sdpl2"/>
      <sheetName val="SITE_WORK1"/>
      <sheetName val="Рабочий_лист1"/>
      <sheetName val="Employee_List2"/>
      <sheetName val="E_&amp;_R2"/>
      <sheetName val="Rate_summary1"/>
      <sheetName val="d-safe_DELUXE1"/>
      <sheetName val="Back_up1"/>
      <sheetName val="PT_141-_Site_A_Landscape1"/>
      <sheetName val="RAB_AR&amp;STR1"/>
      <sheetName val="INDIGINEOUS_ITEMS_1"/>
      <sheetName val="train_cash1"/>
      <sheetName val="accom_cash1"/>
      <sheetName val="Duct_Accesories1"/>
      <sheetName val="Mall_waterproofing1"/>
      <sheetName val="MSCP_waterproofing1"/>
      <sheetName val="????_???_??1"/>
      <sheetName val="Common_Variables1"/>
      <sheetName val="[SHOPLIST_xls]70,/0s«iÆøí¬i1"/>
      <sheetName val="GPL_Revenu_Update1"/>
      <sheetName val="DO_NOT_TOUCH1"/>
      <sheetName val="Work_Type1"/>
      <sheetName val="Labour_&amp;_Plant1"/>
      <sheetName val="Ave_wtd_rates1"/>
      <sheetName val="Debits_as_on_12_04_081"/>
      <sheetName val="STAFFSCHED_1"/>
      <sheetName val="TRIAL_BALANCE1"/>
      <sheetName val="[SHOPLIST_xls][SHOPLIST_xls]701"/>
      <sheetName val="PROJECT_BRIEF(EX_NEW)1"/>
      <sheetName val="[SHOPLIST_xls]70,/0s«_iÆø_í¬"/>
      <sheetName val="AREA_OF_APPLICATION"/>
      <sheetName val="ￒlￒmￒnￒaￒSￒmￒaￒy"/>
      <sheetName val="Food"/>
      <sheetName val="SRC-B3U2"/>
      <sheetName val="Vendors"/>
      <sheetName val="Rates"/>
      <sheetName val="[SHOPLIST.xls]/VWVU))tÏØ0  "/>
      <sheetName val="[SHOPLIST.xls]/VWVU))tÏØ0__"/>
      <sheetName val="BLOCK-A (MEA.SHEET)"/>
      <sheetName val="Mix Design"/>
      <sheetName val="std-rates"/>
      <sheetName val="ACC"/>
      <sheetName val="Project_Cost_Breakdown2"/>
      <sheetName val="LIST_DO_NOT_REMOVE3"/>
      <sheetName val="B6_2_3"/>
      <sheetName val="Item-_Compact2"/>
      <sheetName val="Annex_1_Sect_3a2"/>
      <sheetName val="Annex_1_Sect_3a_12"/>
      <sheetName val="Annex_1_Sect_3b2"/>
      <sheetName val="Annex_1_Sect_3c2"/>
      <sheetName val="HOURLY_RATES2"/>
      <sheetName val="Geneí¬_i"/>
      <sheetName val="Floor_Box_"/>
      <sheetName val="GFA_HQ_Building17"/>
      <sheetName val="GFA_Conference16"/>
      <sheetName val="StattCo_yCharges15"/>
      <sheetName val="BQ_External16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Graph_Data_(DO_NOT_PRINT)15"/>
      <sheetName val="Raw_Data15"/>
      <sheetName val="CT_Thang_Mo15"/>
      <sheetName val="LEVEL_SHEET15"/>
      <sheetName val="SPT_vs_PHI15"/>
      <sheetName val="Projet,_methodes_&amp;_couts14"/>
      <sheetName val="Risques_majeurs_&amp;_Frais_Ind_14"/>
      <sheetName val="Bill_No__215"/>
      <sheetName val="FOL_-_Bar15"/>
      <sheetName val="CT__PL14"/>
      <sheetName val="budget_summary_(2)14"/>
      <sheetName val="Budget_Analysis_Summary14"/>
      <sheetName val="Customize_Your_Invoice15"/>
      <sheetName val="HVAC_BoQ15"/>
      <sheetName val="intr_stool_brkup14"/>
      <sheetName val="Tender_Summary15"/>
      <sheetName val="Insurance_Ext15"/>
      <sheetName val="Body_Sheet14"/>
      <sheetName val="1_0_Executive_Summary14"/>
      <sheetName val="Top_sheet14"/>
      <sheetName val="Bill_213"/>
      <sheetName val="2_Div_14_12"/>
      <sheetName val="SHOPLIST_xls11"/>
      <sheetName val="PROJECT_BRIEF12"/>
      <sheetName val="Ap_A12"/>
      <sheetName val="Bill_112"/>
      <sheetName val="Bill_312"/>
      <sheetName val="Bill_412"/>
      <sheetName val="Bill_512"/>
      <sheetName val="Bill_612"/>
      <sheetName val="Bill_712"/>
      <sheetName val="beam-reinft-IIInd_floor11"/>
      <sheetName val="Dubai_golf11"/>
      <sheetName val="Invoice_Summary11"/>
      <sheetName val="beam-reinft-machine_rm11"/>
      <sheetName val="POWER_ASSUMPTIONS11"/>
      <sheetName val="C_(3)12"/>
      <sheetName val="Civil_Boq10"/>
      <sheetName val="PA-_Consutant_8"/>
      <sheetName val="DETAILED__BOQ8"/>
      <sheetName val="M-Book_for_Conc8"/>
      <sheetName val="M-Book_for_FW8"/>
      <sheetName val="WITHOUT_C&amp;I_PROFIT_(3)10"/>
      <sheetName val="Activity_List10"/>
      <sheetName val="Softscape_Buildup10"/>
      <sheetName val="Mat'l_Rate10"/>
      <sheetName val="Day_work7"/>
      <sheetName val="BILL_COV8"/>
      <sheetName val="HIRED_LABOUR_CODE8"/>
      <sheetName val="foot-slab_reinft8"/>
      <sheetName val="Ra__stair8"/>
      <sheetName val="VALVE_CHAMBERS7"/>
      <sheetName val="Fire_Hydrants7"/>
      <sheetName val="B_GATE_VALVE7"/>
      <sheetName val="Sub_G1_Fire7"/>
      <sheetName val="Sub_G12_Fire7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Elemental_Buildup5"/>
      <sheetName val="w't_table5"/>
      <sheetName val="PointNo_5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CHART_OF_ACCOUNTS6"/>
      <sheetName val="B185-B-9_16"/>
      <sheetName val="B185-B-9_26"/>
      <sheetName val="E-Bill_No_6_A-O6"/>
      <sheetName val="Working_for_RCC6"/>
      <sheetName val="PMWeb_data6"/>
      <sheetName val="Material_List_5"/>
      <sheetName val="Project_Cost_Breakdown3"/>
      <sheetName val="Index_List5"/>
      <sheetName val="Type_List5"/>
      <sheetName val="File_Types5"/>
      <sheetName val="SS_MH6"/>
      <sheetName val="2_2)Revised_Cash_Flow5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Rate_summary2"/>
      <sheetName val="/VWVU))tÏØ0__5"/>
      <sheetName val="Summary_of_Work3"/>
      <sheetName val="Staffing_and_Rates_IA5"/>
      <sheetName val="Chiet_t5"/>
      <sheetName val="B6_2_4"/>
      <sheetName val="Employee_List3"/>
      <sheetName val="Item-_Compact3"/>
      <sheetName val="E_&amp;_R3"/>
      <sheetName val="Staff_Acco_3"/>
      <sheetName val="TBAL9697_-group_wise__sdpl3"/>
      <sheetName val="RAB_AR&amp;STR2"/>
      <sheetName val="Рабочий_лист2"/>
      <sheetName val="SITE_WORK2"/>
      <sheetName val="Annex_1_Sect_3a3"/>
      <sheetName val="Annex_1_Sect_3a_13"/>
      <sheetName val="Annex_1_Sect_3b3"/>
      <sheetName val="Annex_1_Sect_3c3"/>
      <sheetName val="HOURLY_RATES3"/>
      <sheetName val="INDIGINEOUS_ITEMS_2"/>
      <sheetName val="train_cash2"/>
      <sheetName val="accom_cash2"/>
      <sheetName val="PT_141-_Site_A_Landscape2"/>
      <sheetName val="d-safe_DELUXE2"/>
      <sheetName val="Back_up2"/>
      <sheetName val="Mall_waterproofing2"/>
      <sheetName val="MSCP_waterproofing2"/>
      <sheetName val="Duct_Accesories2"/>
      <sheetName val="????_???_??2"/>
      <sheetName val="Geneí¬_i1"/>
      <sheetName val="AREA_OF_APPLICATION1"/>
      <sheetName val="Floor_Box_1"/>
      <sheetName val="[SHOPLIST.xls][SHOPLIST.xls][SH"/>
      <sheetName val="Materials_Cost(PCC)7"/>
      <sheetName val="India_F&amp;S_Template7"/>
      <sheetName val="IO_LIST7"/>
      <sheetName val="Material_7"/>
      <sheetName val="Quote_Sheet7"/>
      <sheetName val="BOQ_Direct_selling_cost7"/>
      <sheetName val="PRECAST_lightconc-II7"/>
      <sheetName val="final_abstract7"/>
      <sheetName val="Common_Variables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Risk_Breakdown_Structure1"/>
      <sheetName val="steel_total1"/>
      <sheetName val="ELE_BOQ1"/>
      <sheetName val="steel_total"/>
      <sheetName val="ELE_BOQ"/>
      <sheetName val="Equip"/>
      <sheetName val="Materials "/>
      <sheetName val="Labour"/>
      <sheetName val="MAchinery(R1)"/>
      <sheetName val="Architect"/>
      <sheetName val="PRJ_DATA"/>
      <sheetName val="dv_info"/>
      <sheetName val="Bill.10"/>
      <sheetName val="BaseWeight"/>
      <sheetName val="VIABILITY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CSC"/>
      <sheetName val="Cost Heading"/>
      <sheetName val="D &amp; W sizes"/>
      <sheetName val="DetEst"/>
      <sheetName val="SOPMA DD"/>
      <sheetName val="1.2 Staff Schedule"/>
      <sheetName val="1_2_Staff_Schedule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SubS2"/>
      <sheetName val="LMP"/>
      <sheetName val="PC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Data Sheet"/>
      <sheetName val="C1ㅇ"/>
      <sheetName val="Project"/>
      <sheetName val="PRICE INFO"/>
      <sheetName val="RC SUMMARY"/>
      <sheetName val="LABOUR PRODUCTIVITY-TAV"/>
      <sheetName val="MATERIAL PRICES"/>
      <sheetName val="Base_Data"/>
      <sheetName val="P-100.MRF.DB.R1"/>
      <sheetName val="Rate_analysis11"/>
      <sheetName val="RMOPS"/>
      <sheetName val="Dropdowns"/>
      <sheetName val="Projects"/>
      <sheetName val="A1-Continuous"/>
      <sheetName val="Hic_150EOffice"/>
      <sheetName val="Results"/>
      <sheetName val="door"/>
      <sheetName val="window"/>
      <sheetName val="Appendix B"/>
      <sheetName val="Attach 4-18"/>
      <sheetName val="TTL"/>
      <sheetName val="BOQp4"/>
      <sheetName val="Site Dev BOQ"/>
      <sheetName val="Labour Costs"/>
      <sheetName val="allowances"/>
      <sheetName val="tender allowances"/>
      <sheetName val=" Summary BKG 034"/>
      <sheetName val="BILL 3R"/>
      <sheetName val="anti-termite"/>
      <sheetName val="sheet6"/>
      <sheetName val="2F 회의실견적(5_14 일대)"/>
      <sheetName val=" HIT-&gt;HMC 견적(3900)"/>
      <sheetName val="DATI_CONS"/>
      <sheetName val="STAIR-A"/>
      <sheetName val="B1"/>
      <sheetName val="Ewaan Show Kitchen (2)"/>
      <sheetName val="Cash Flow Working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Summary "/>
      <sheetName val="B04-A - DIA SUDEER"/>
      <sheetName val="04D - Tanmyat"/>
      <sheetName val="13- B04-B &amp; C"/>
      <sheetName val=" SITE 09 B04-B&amp;C-AFAQ"/>
      <sheetName val="工程量"/>
      <sheetName val="[SHOPLIST.xls]/VWVU))tÏØ0__1"/>
      <sheetName val="[SHOPLIST.xls]/VWVU))tÏØ0__2"/>
      <sheetName val="[SHOPLIST.xls]/VWVU))tÏØ0__3"/>
      <sheetName val="[SHOPLIST.xls]70,/0s«_iÆø_í¬_i"/>
      <sheetName val="[SHOPLIST.xls]70?,/0?s«i?Æøí¬i?"/>
      <sheetName val="[SHOPLIST.xls]/VWVU))tÏØ0__4"/>
      <sheetName val="BOQ (2)"/>
      <sheetName val="Names"/>
      <sheetName val="LABOUR RATE"/>
      <sheetName val="Material Rate"/>
      <sheetName val="Labor abs-PW"/>
      <sheetName val="Labor abs-NMR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Material&amp;equipment"/>
      <sheetName val="MN T.B."/>
      <sheetName val="COMPLEXALL"/>
      <sheetName val="Model"/>
      <sheetName val="CONSTRUCTION COMPONENT"/>
      <sheetName val="SO"/>
      <sheetName val="grid"/>
      <sheetName val="para"/>
      <sheetName val="kppl pl"/>
      <sheetName val="Basic Rates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Gra¦)_x0"/>
      <sheetName val="_VWVU)_x"/>
      <sheetName val="_VWVU))tÏØ0__1"/>
      <sheetName val="Dash board"/>
      <sheetName val="11"/>
      <sheetName val="70_x0000_,/0_x0000_s«_x0008_i_x"/>
      <sheetName val="[SHOPLIST.xls][SHOPLIST.xls]70"/>
      <sheetName val="[SHOPLIST.xls]/VWVU))tÏØ0__5"/>
      <sheetName val="[SHOPLIST.xls]/VWVU))tÏØ0__6"/>
      <sheetName val="[SHOPLIST.xls]/VWVU))tÏØ0__7"/>
      <sheetName val="Div.07 Thermal &amp; Moisture"/>
      <sheetName val="Data Validation"/>
      <sheetName val="TOSHIBA-Structure"/>
      <sheetName val="NKC6"/>
      <sheetName val="Div26 - Elect"/>
      <sheetName val="CHUNG CU CARRILON"/>
      <sheetName val="PRL"/>
      <sheetName val="Flight-1"/>
      <sheetName val="Estimation"/>
      <sheetName val="Finansal tamamlanma Eğrisi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Equipment_Rates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Config-C"/>
      <sheetName val="Service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Dropdown List"/>
      <sheetName val="precast RC element"/>
      <sheetName val="pile Fabrication"/>
      <sheetName val="New Bld"/>
      <sheetName val="BHANDUP"/>
      <sheetName val="Bill-1"/>
      <sheetName val="ConferenceCentre_x005f_x005f_x0"/>
      <sheetName val="Geneí¬_x005f_x005f_x005f_x0008_"/>
      <sheetName val="70_x005f_x005f_x005f_x0000_,_0_"/>
      <sheetName val="B-3.2 EB"/>
      <sheetName val="Ragama"/>
      <sheetName val="B-3"/>
      <sheetName val="Cost_any"/>
      <sheetName val="Set"/>
      <sheetName val="AREAS"/>
      <sheetName val="Labour Rate "/>
      <sheetName val="(M+L)"/>
      <sheetName val="Names&amp;Cases"/>
      <sheetName val="[SHOPLIST_xls]70"/>
      <sheetName val="[SHOPLIST_xls]70,"/>
      <sheetName val="70,/0s«iÆøí¬"/>
      <sheetName val="Sheet Index"/>
      <sheetName val="Trade Summary"/>
      <sheetName val="Report"/>
      <sheetName val="PROCTOR"/>
      <sheetName val="Status Summary"/>
      <sheetName val="Calculations"/>
      <sheetName val="P1926-H2B Pkg 2A&amp;2B"/>
      <sheetName val="P1940-H2B Pkg 1 Guestrooms"/>
      <sheetName val="P1929-DHCT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Z-_GENERAL_PRICE_SUMMARY1"/>
      <sheetName val="Resumo_Empreitadas1"/>
      <sheetName val="PPA_Summary1"/>
      <sheetName val="Mix_Design1"/>
      <sheetName val="%_prog_figs_-u5_and_total1"/>
      <sheetName val="_VWVU))tÏØ0__2"/>
      <sheetName val="Floor_Box_2"/>
      <sheetName val="[SHOPLIST_xls]/VW"/>
      <sheetName val="[SHOPLIST_xls]/VWVU))tÏØ0__"/>
      <sheetName val="[SHOPLIST_xls]/VWVU))tÏØ0__1"/>
      <sheetName val="[SHOPLIST_xls]/VWVU))"/>
      <sheetName val="[SHOPLIST_xls][SHOPLIST_xls][SH"/>
      <sheetName val="Site_Dev_BOQ"/>
      <sheetName val="Materials_"/>
      <sheetName val="PB"/>
      <sheetName val="Tables"/>
      <sheetName val="Detbal"/>
      <sheetName val="Harewood"/>
      <sheetName val="Balance Sheet"/>
      <sheetName val="P-Sum-Cab"/>
      <sheetName val="Qty-UG"/>
      <sheetName val="B2-DV No.02"/>
      <sheetName val="LANGUAGE"/>
      <sheetName val="钢筋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Asset Allocation (CR)"/>
      <sheetName val="Project Benchmarking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CIF COST ITEM"/>
      <sheetName val="Rates for public areas"/>
      <sheetName val="Rate_analysis12"/>
      <sheetName val="Base_BM-reba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Rate_analysis13"/>
      <sheetName val="[SHOPLIST_xls]701"/>
      <sheetName val="[SHOPLIST_xls]70,1"/>
      <sheetName val="Materials_1"/>
      <sheetName val="Base_BM-rebar1"/>
      <sheetName val="Cashflow_projection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Z-_GENERAL_PRICE_SUMMARY2"/>
      <sheetName val="Equipment_Rates1"/>
      <sheetName val="E_H_-_H__W_P_1"/>
      <sheetName val="E__H__Treatment_for_pile_cap1"/>
      <sheetName val="Dash_board"/>
      <sheetName val="Data_Sheet"/>
      <sheetName val="tender_allowances"/>
      <sheetName val="_Summary_BKG_034"/>
      <sheetName val="BILL_3R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[SHOPLIST_xls][SHOPLIST_xls][S1"/>
      <sheetName val="[SHOPLIST_xls][SHOPLIST_xls]707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Data_Sheet1"/>
      <sheetName val="tender_allowances1"/>
      <sheetName val="_Summary_BKG_0341"/>
      <sheetName val="BILL_3R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AOP Summary-2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02"/>
      <sheetName val="03"/>
      <sheetName val="04"/>
      <sheetName val="01"/>
      <sheetName val="PLT-SUM"/>
      <sheetName val="DDL"/>
      <sheetName val="_SHOPLIST_xls_70"/>
      <sheetName val="_SHOPLIST_xls_70,_0s«iÆøí¬i"/>
      <sheetName val="Rate_analysis14"/>
      <sheetName val="Cashflow_projection3"/>
      <sheetName val="[SHOPLIST_xls]703"/>
      <sheetName val="[SHOPLIST_xls]70,3"/>
      <sheetName val="Base_BM-rebar3"/>
      <sheetName val="[SHOPLIST_xls]/VW3"/>
      <sheetName val="Service_Type3"/>
      <sheetName val="Contract_Division3"/>
      <sheetName val="SubContract_Type3"/>
      <sheetName val="_SHOPLIST_xls_703"/>
      <sheetName val="_SHOPLIST_xls_70,_0s«iÆøí¬i3"/>
      <sheetName val="[SHOPLIST_xls][SHOPLIST_xls][S3"/>
      <sheetName val="Service_Type2"/>
      <sheetName val="Contract_Division2"/>
      <sheetName val="SubContract_Type2"/>
      <sheetName val="_SHOPLIST_xls_702"/>
      <sheetName val="_SHOPLIST_xls_70,_0s«iÆøí¬i2"/>
      <sheetName val="Service_Type1"/>
      <sheetName val="Contract_Division1"/>
      <sheetName val="SubContract_Type1"/>
      <sheetName val="_SHOPLIST_xls_701"/>
      <sheetName val="_SHOPLIST_xls_70,_0s«iÆøí¬i1"/>
      <sheetName val="E_H_-_H__W_P_3"/>
      <sheetName val="E__H__Treatment_for_pile_cap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Laundry"/>
      <sheetName val="SCHEDULE"/>
      <sheetName val="Recon Template"/>
      <sheetName val="Attach_4-18"/>
      <sheetName val="Ewaan_Show_Kitchen_(2)"/>
      <sheetName val="Cash_Flow_Working"/>
      <sheetName val="2F_회의실견적(5_14_일대)"/>
      <sheetName val="_HIT-&gt;HMC_견적(3900)"/>
      <sheetName val="P-100_MRF_DB_R1"/>
      <sheetName val="Appendix_B"/>
      <sheetName val="MN_T_B_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Cost_Heading"/>
      <sheetName val="D_&amp;_W_sizes"/>
      <sheetName val="SOPMA_DD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Data_I_(2)"/>
      <sheetName val="rEFERENCES_"/>
      <sheetName val="PRICE_INFO"/>
      <sheetName val="RC_SUMMARY"/>
      <sheetName val="LABOUR_PRODUCTIVITY-TAV"/>
      <sheetName val="MATERIAL_PRICES"/>
      <sheetName val="Finansal_tamamlanma_Eğrisi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Labour_Rate_"/>
      <sheetName val="precast_RC_element"/>
      <sheetName val="pile_Fabrication"/>
      <sheetName val="New_Bld"/>
      <sheetName val="Estimate for approval"/>
      <sheetName val="ce"/>
      <sheetName val="AOP_Summary-2"/>
      <sheetName val="[SHOPLIST.xls]70_x0000_,/0_x0000_s«_x0008_i_x"/>
      <sheetName val="KP1590_E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B09_112"/>
      <sheetName val="BOQ_Direct_selling_cost13"/>
      <sheetName val="Working_for_RCC12"/>
      <sheetName val="B185-B-9_112"/>
      <sheetName val="B185-B-9_212"/>
      <sheetName val="CHART_OF_ACCOUNTS12"/>
      <sheetName val="E-Bill_No_6_A-O12"/>
      <sheetName val="Elemental_Buildup11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PointNo_511"/>
      <sheetName val="2_2)Revised_Cash_Flow11"/>
      <sheetName val="Employee_List9"/>
      <sheetName val="SS_MH12"/>
      <sheetName val="Index_List11"/>
      <sheetName val="Type_List11"/>
      <sheetName val="File_Types11"/>
      <sheetName val="Chiet_t11"/>
      <sheetName val="Staffing_and_Rates_IA11"/>
      <sheetName val="입찰내역_발주처_양식11"/>
      <sheetName val="Summary_of_Work9"/>
      <sheetName val="/VWVU))tÏØ0__12"/>
      <sheetName val="LIST_DO_NOT_REMOVE10"/>
      <sheetName val="Material_List_11"/>
      <sheetName val="PRECAST_lightconc-II13"/>
      <sheetName val="final_abstract13"/>
      <sheetName val="B6_2_10"/>
      <sheetName val="Staff_Acco_9"/>
      <sheetName val="TBAL9697_-group_wise__sdpl9"/>
      <sheetName val="Project_Cost_Breakdown9"/>
      <sheetName val="Item-_Compact9"/>
      <sheetName val="E_&amp;_R9"/>
      <sheetName val="Рабочий_лист8"/>
      <sheetName val="Annex_1_Sect_3a9"/>
      <sheetName val="Annex_1_Sect_3a_19"/>
      <sheetName val="Annex_1_Sect_3b9"/>
      <sheetName val="Annex_1_Sect_3c9"/>
      <sheetName val="HOURLY_RATES9"/>
      <sheetName val="PT_141-_Site_A_Landscape8"/>
      <sheetName val="SITE_WORK8"/>
      <sheetName val="Rate_summary8"/>
      <sheetName val="d-safe_DELUXE8"/>
      <sheetName val="Back_up8"/>
      <sheetName val="RAB_AR&amp;STR8"/>
      <sheetName val="Duct_Accesories8"/>
      <sheetName val="train_cash8"/>
      <sheetName val="accom_cash8"/>
      <sheetName val="INDIGINEOUS_ITEMS_8"/>
      <sheetName val="Common_Variables8"/>
      <sheetName val="Mall_waterproofing8"/>
      <sheetName val="MSCP_waterproofing8"/>
      <sheetName val="[SHOPLIST_xls]70,/0s«iÆøí¬i8"/>
      <sheetName val="GPL_Revenu_Update8"/>
      <sheetName val="DO_NOT_TOUCH8"/>
      <sheetName val="Work_Type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PROJECT_BRIEF(EX_NEW)8"/>
      <sheetName val="PPA_Summary4"/>
      <sheetName val="Mix_Design4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%_prog_figs_-u5_and_total4"/>
      <sheetName val="_VWVU))tÏØ0__5"/>
      <sheetName val="Floor_Box_5"/>
      <sheetName val="[SHOPLIST_xls]/VWVU))tÏØ0__8"/>
      <sheetName val="[SHOPLIST_xls]/VWVU))tÏØ0__9"/>
      <sheetName val="Equipment_Rates3"/>
      <sheetName val="[SHOPLIST_xls][SHOPLIST_xls]711"/>
      <sheetName val="Materials_3"/>
      <sheetName val="Dash_board3"/>
      <sheetName val="Site_Dev_BOQ3"/>
      <sheetName val="1_2_Staff_Schedule4"/>
      <sheetName val="[SHOPLIST_xls]/VWVU))tÏØ0__14"/>
      <sheetName val="[SHOPLIST_xls]/VWVU))tÏØ0__2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Data_Sheet3"/>
      <sheetName val="tender_allowances3"/>
      <sheetName val="_Summary_BKG_0343"/>
      <sheetName val="BILL_3R3"/>
      <sheetName val="BLOCK-A_(MEA_SHEET)3"/>
      <sheetName val="Bill_103"/>
      <sheetName val="Labour_Costs3"/>
      <sheetName val="[SHOPLIST_xls]/VWVU))tÏØ0__33"/>
      <sheetName val="[SHOPLIST_xls]70,/0s«_iÆø_í¬_i3"/>
      <sheetName val="[SHOPLIST_xls]70?,/0?s«i?Æøí¬i3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Div_07_Thermal_&amp;_Moisture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[SHOPLIST.xls][SHOPLIST.xls]/VW"/>
      <sheetName val="4"/>
      <sheetName val="Core Data"/>
      <sheetName val="ARBQ"/>
      <sheetName val="HWDG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_SHOPLIST.xls_70_x0000_,_0_x000"/>
      <sheetName val="_SHOPLIST.xls__SHOPLIST.xls_70_"/>
      <sheetName val="_SHOPLIST.xls__SHOPLIST.xls_70,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[SHOPLIST.xls]/VWVU))tÏØ0__8"/>
      <sheetName val="[SHOPLIST.xls]/VWVU))tÏØ0__9"/>
      <sheetName val="PDT(L)1"/>
      <sheetName val="主材价格"/>
      <sheetName val="_SHOPLIST.xls__SHOPLIST.xls_70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_,_0_s«_x0008_i_Æø_x0003_í¬_x"/>
      <sheetName val="공문"/>
      <sheetName val="____ ___ __"/>
      <sheetName val="_SHOPLIST_xls__SHOPLIST_xls_70"/>
      <sheetName val="_SHOPLIST_xls__SHOPLIST_xls_70,"/>
      <sheetName val="70,_0"/>
      <sheetName val="_x005"/>
      <sheetName val="Geneí¬i_x000"/>
      <sheetName val="70_,_0_s«i_Æøí¬_x"/>
      <sheetName val="_SHOPLIST_xls__SHOPLIST_xls_70_"/>
      <sheetName val="___________"/>
      <sheetName val="Sec__A-PQ"/>
      <sheetName val="Preamble_B"/>
      <sheetName val="Sec__C-Dayworks"/>
      <sheetName val="d5_"/>
      <sheetName val="70,/0s«i_x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税费"/>
      <sheetName val="L (4)"/>
      <sheetName val="ICM"/>
      <sheetName val="Det_Des"/>
      <sheetName val="Geneí¬ i_x0000__x0000_ _x0000_0"/>
      <sheetName val="70_x0000_,_0_x0000_s« i_x0000_Æ"/>
      <sheetName val="ConferenceCentre_옰ʒ䄂ʒ鵠ʐ䄂ʒ閐̐脭め_x"/>
      <sheetName val="_SHOPLIST.xls__VW_x0000_VU_x0"/>
      <sheetName val="Geneí¬_x005f_x005f_x005f_x005f_"/>
      <sheetName val="70_x005f_x005f_x005f_x005f_x005"/>
      <sheetName val="70,_0s«_iÆø_í¬_i"/>
      <sheetName val="_SHOPLIST_xls_70,_0s«iÆøí¬"/>
      <sheetName val="___________1"/>
      <sheetName val="ConferenceCentre_옰ʒ䄂ʒ鵠ʐ䄂ʒ閐̐脭め"/>
      <sheetName val="_SHOPLIST.xls_70,"/>
      <sheetName val="_SHOPLIST_xls_70,_0s«_iÆø_í¬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Build-up"/>
      <sheetName val="[SHOPLIST.xls][SH"/>
      <sheetName val="slipsumpR"/>
      <sheetName val="EE-PROP"/>
      <sheetName val="Estimate_for_approval"/>
      <sheetName val="[SHOPLIST.xls]70_"/>
      <sheetName val="70,/0s«iÆøí¬i1"/>
      <sheetName val="70,/0s«_iÆø_í¬"/>
      <sheetName val="70,/0s«iÆøí¬i2"/>
      <sheetName val="70,/0s«iÆøí¬i3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ELECTRICAL"/>
      <sheetName val="MECHANICAL"/>
      <sheetName val="Additional Items"/>
      <sheetName val="DRUM"/>
      <sheetName val="BOQ.1.92"/>
      <sheetName val="Sheet_Index"/>
      <sheetName val="Balance_Sheet"/>
      <sheetName val="Section_by_layers_old"/>
      <sheetName val="Steel-Circular"/>
      <sheetName val="Backup"/>
      <sheetName val="Abs PMRL"/>
      <sheetName val="Rate_analysis15"/>
      <sheetName val="[SHOPLIST_xls]70_"/>
      <sheetName val="Specialist"/>
      <sheetName val="Manpower"/>
      <sheetName val="Deliverables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B-3_2_EB"/>
      <sheetName val="Trade_Summary"/>
      <sheetName val="Summary_"/>
      <sheetName val="B04-A_-_DIA_SUDEER"/>
      <sheetName val="04D_-_Tanmyat"/>
      <sheetName val="13-_B04-B_&amp;_C"/>
      <sheetName val="_SITE_09_B04-B&amp;C-AFAQ"/>
      <sheetName val="[SHOPLIST_xls]/VWVU))tÏØ0__61"/>
      <sheetName val="[SHOPLIST_xls]/VWVU))tÏØ0__7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Ref Arch"/>
      <sheetName val="[SHOPLIST_xls]/VWVU))tÏØ0  "/>
      <sheetName val="Staff"/>
      <sheetName val="Staff OLD "/>
      <sheetName val="Master data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2gii"/>
      <sheetName val="BQLIST"/>
      <sheetName val="CPA33-34"/>
      <sheetName val="Indices"/>
      <sheetName val="conc-foot-gradeslab"/>
      <sheetName val="Comp equip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[SHOPLIST_xls][SH"/>
      <sheetName val="Initial Data"/>
      <sheetName val="Package Status"/>
      <sheetName val="3"/>
      <sheetName val="T&amp;M"/>
      <sheetName val="piedathot"/>
      <sheetName val="projcasflo"/>
      <sheetName val="supdata"/>
      <sheetName val="devbud"/>
      <sheetName val="Pivots"/>
      <sheetName val="Basic Rate"/>
      <sheetName val="MASTER_RATE ANALYSIS"/>
      <sheetName val="Appendix-A -GRAND SUMMARY"/>
      <sheetName val="D9 (New Rate)"/>
      <sheetName val="Validation"/>
      <sheetName val="S"/>
      <sheetName val="6.2 Floor Finishes"/>
      <sheetName val="Ledger"/>
      <sheetName val="Data "/>
      <sheetName val="المعادلات"/>
      <sheetName val="Cumulative Rail "/>
      <sheetName val="집계표"/>
      <sheetName val="개시대사 (2)"/>
      <sheetName val="MAIN SUMMARY"/>
      <sheetName val="[SHOPLIST.xls]/VWVU))tÏØ0__10"/>
      <sheetName val="[SHOPLIST.xls]/VWVU))tÏØ0__11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Div Summary"/>
      <sheetName val="Wordsdata"/>
      <sheetName val="ConferenceCentre_옰ʒ䄂ʒ鵠ʐ䄂ʒ閐̐脭め_x0005_"/>
      <sheetName val="[SHOPLIST.xls]70,/0s«iÆøí¬"/>
      <sheetName val="Bill No.1"/>
      <sheetName val="Other Cost Norms"/>
      <sheetName val="Process"/>
      <sheetName val="Refinery"/>
      <sheetName val="Fructose"/>
      <sheetName val="Utilities"/>
      <sheetName val="Pipesizes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pile_Fabrication2"/>
      <sheetName val="Finansal_tamamlanma_Eğrisi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Joseph Record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Portfolio List"/>
      <sheetName val="Detail Page"/>
      <sheetName val="Micro"/>
      <sheetName val=" Estimate  "/>
      <sheetName val="Equip."/>
      <sheetName val="Book1"/>
      <sheetName val="Core_Data"/>
      <sheetName val="CIF_COST_ITEM"/>
      <sheetName val="Rates_for_public_areas"/>
      <sheetName val="P1926-H2B_Pkg_2A&amp;2B"/>
      <sheetName val="P1940-H2B_Pkg_1_Guestrooms"/>
      <sheetName val="Recon_Template"/>
      <sheetName val="[SHOPLIST_xls][SHOPLIST_xls]/VW"/>
      <sheetName val="Account Codes"/>
      <sheetName val="Asset Desc"/>
      <sheetName val="Weekly"/>
      <sheetName val="S-Curve Update"/>
      <sheetName val="TABLO-3"/>
      <sheetName val="Transport"/>
      <sheetName val="Indirect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SI 22"/>
      <sheetName val="TO List"/>
      <sheetName val="Qualifications"/>
      <sheetName val="CCTV DATA"/>
      <sheetName val="SLHW"/>
      <sheetName val="GFA_HQ_Building31"/>
      <sheetName val="GFA_Conference30"/>
      <sheetName val="BQ_External30"/>
      <sheetName val="Raw_Data29"/>
      <sheetName val="Penthouse_Apartment29"/>
      <sheetName val="StattCo_yCharges29"/>
      <sheetName val="Chiet_tinh_dz2229"/>
      <sheetName val="Chiet_tinh_dz3529"/>
      <sheetName val="CT_Thang_Mo29"/>
      <sheetName val="LABOUR_HISTOGRAM30"/>
      <sheetName val="@risk_rents_and_incentives29"/>
      <sheetName val="Car_park_lease29"/>
      <sheetName val="Net_rent_analysis29"/>
      <sheetName val="Poz-1_29"/>
      <sheetName val="Lab_Cum_Hist29"/>
      <sheetName val="Graph_Data_(DO_NOT_PRINT)29"/>
      <sheetName val="Bill_No__229"/>
      <sheetName val="budget_summary_(2)28"/>
      <sheetName val="Budget_Analysis_Summary28"/>
      <sheetName val="CT__PL28"/>
      <sheetName val="Projet,_methodes_&amp;_couts28"/>
      <sheetName val="Risques_majeurs_&amp;_Frais_Ind_28"/>
      <sheetName val="LEVEL_SHEET29"/>
      <sheetName val="FOL_-_Bar29"/>
      <sheetName val="SPT_vs_PHI29"/>
      <sheetName val="Body_Sheet28"/>
      <sheetName val="1_0_Executive_Summary28"/>
      <sheetName val="intr_stool_brkup28"/>
      <sheetName val="Customize_Your_Invoice29"/>
      <sheetName val="HVAC_BoQ29"/>
      <sheetName val="Bill_227"/>
      <sheetName val="Tender_Summary29"/>
      <sheetName val="Insurance_Ext29"/>
      <sheetName val="2_Div_14_26"/>
      <sheetName val="SHOPLIST_xls25"/>
      <sheetName val="Top_sheet28"/>
      <sheetName val="Ap_A26"/>
      <sheetName val="Bill_126"/>
      <sheetName val="Bill_326"/>
      <sheetName val="Bill_426"/>
      <sheetName val="Bill_526"/>
      <sheetName val="Bill_626"/>
      <sheetName val="Bill_726"/>
      <sheetName val="PROJECT_BRIEF26"/>
      <sheetName val="C_(3)26"/>
      <sheetName val="Invoice_Summary25"/>
      <sheetName val="POWER_ASSUMPTIONS25"/>
      <sheetName val="beam-reinft-IIInd_floor25"/>
      <sheetName val="beam-reinft-machine_rm25"/>
      <sheetName val="Dubai_golf25"/>
      <sheetName val="WITHOUT_C&amp;I_PROFIT_(3)24"/>
      <sheetName val="DETAILED__BOQ22"/>
      <sheetName val="M-Book_for_Conc22"/>
      <sheetName val="M-Book_for_FW22"/>
      <sheetName val="Civil_Boq24"/>
      <sheetName val="Activity_List24"/>
      <sheetName val="HIRED_LABOUR_CODE22"/>
      <sheetName val="PA-_Consutant_22"/>
      <sheetName val="foot-slab_reinft22"/>
      <sheetName val="BILL_COV22"/>
      <sheetName val="Ra__stair22"/>
      <sheetName val="Softscape_Buildup24"/>
      <sheetName val="Mat'l_Rate24"/>
      <sheetName val="Materials_Cost(PCC)21"/>
      <sheetName val="India_F&amp;S_Template21"/>
      <sheetName val="IO_LIST21"/>
      <sheetName val="Material_21"/>
      <sheetName val="Quote_Sheet21"/>
      <sheetName val="Day_work21"/>
      <sheetName val="VALVE_CHAMBERS21"/>
      <sheetName val="Fire_Hydrants21"/>
      <sheetName val="B_GATE_VALVE21"/>
      <sheetName val="Sub_G1_Fire21"/>
      <sheetName val="Sub_G12_Fire21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Elemental_Buildup19"/>
      <sheetName val="Eq__Mobilization20"/>
      <sheetName val="w't_table19"/>
      <sheetName val="BOQ_Direct_selling_cost21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B185-B-9_120"/>
      <sheetName val="B185-B-9_220"/>
      <sheetName val="Material_List_19"/>
      <sheetName val="CHART_OF_ACCOUNTS20"/>
      <sheetName val="E-Bill_No_6_A-O20"/>
      <sheetName val="PointNo_519"/>
      <sheetName val="Working_for_RCC20"/>
      <sheetName val="Index_List19"/>
      <sheetName val="Type_List19"/>
      <sheetName val="File_Types19"/>
      <sheetName val="2_2)Revised_Cash_Flow19"/>
      <sheetName val="Summary_of_Work17"/>
      <sheetName val="입찰내역_발주처_양식19"/>
      <sheetName val="B09_120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PMWeb_data20"/>
      <sheetName val="SS_MH20"/>
      <sheetName val="LIST_DO_NOT_REMOVE18"/>
      <sheetName val="Chiet_t19"/>
      <sheetName val="Staffing_and_Rates_IA19"/>
      <sheetName val="Project_Cost_Breakdown17"/>
      <sheetName val="Рабочий_лист16"/>
      <sheetName val="/VWVU))tÏØ0__20"/>
      <sheetName val="Employee_List17"/>
      <sheetName val="B6_2_18"/>
      <sheetName val="PRECAST_lightconc-II21"/>
      <sheetName val="final_abstract21"/>
      <sheetName val="Staff_Acco_17"/>
      <sheetName val="TBAL9697_-group_wise__sdpl17"/>
      <sheetName val="Rate_summary16"/>
      <sheetName val="Item-_Compact17"/>
      <sheetName val="E_&amp;_R17"/>
      <sheetName val="Annex_1_Sect_3a17"/>
      <sheetName val="Annex_1_Sect_3a_117"/>
      <sheetName val="Annex_1_Sect_3b17"/>
      <sheetName val="Annex_1_Sect_3c17"/>
      <sheetName val="HOURLY_RATES17"/>
      <sheetName val="RAB_AR&amp;STR16"/>
      <sheetName val="SITE_WORK16"/>
      <sheetName val="Back_up16"/>
      <sheetName val="d-safe_DELUXE16"/>
      <sheetName val="PT_141-_Site_A_Landscape16"/>
      <sheetName val="Common_Variables16"/>
      <sheetName val="????_???_??16"/>
      <sheetName val="INDIGINEOUS_ITEMS_16"/>
      <sheetName val="Duct_Accesories16"/>
      <sheetName val="[SHOPLIST_xls]70,/0s«iÆøí¬i16"/>
      <sheetName val="Mall_waterproofing16"/>
      <sheetName val="MSCP_waterproofing16"/>
      <sheetName val="train_cash16"/>
      <sheetName val="accom_cash16"/>
      <sheetName val="[SHOPLIST_xls][SHOPLIST_xls]726"/>
      <sheetName val="Labour_&amp;_Plant16"/>
      <sheetName val="GPL_Revenu_Update16"/>
      <sheetName val="DO_NOT_TOUCH16"/>
      <sheetName val="Work_Type16"/>
      <sheetName val="Geneí¬_i15"/>
      <sheetName val="Ave_wtd_rates16"/>
      <sheetName val="Debits_as_on_12_04_0816"/>
      <sheetName val="STAFFSCHED_16"/>
      <sheetName val="TRIAL_BALANCE16"/>
      <sheetName val="[SHOPLIST_xls][SHOPLIST_xls][11"/>
      <sheetName val="PROJECT_BRIEF(EX_NEW)16"/>
      <sheetName val="Cashflow_projection11"/>
      <sheetName val="PPA_Summary12"/>
      <sheetName val="Risk_Breakdown_Structure15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steel_total15"/>
      <sheetName val="ELE_BOQ15"/>
      <sheetName val="AREA_OF_APPLICATION15"/>
      <sheetName val="Floor_Box_13"/>
      <sheetName val="[SHOPLIST_xls]7011"/>
      <sheetName val="[SHOPLIST_xls]70,11"/>
      <sheetName val="Base_BM-rebar11"/>
      <sheetName val="Z-_GENERAL_PRICE_SUMMARY12"/>
      <sheetName val="Equipment_Rates11"/>
      <sheetName val="[SHOPLIST_xls][SHOPLIST_xls]727"/>
      <sheetName val="E_H_-_H__W_P_11"/>
      <sheetName val="E__H__Treatment_for_pile_cap11"/>
      <sheetName val="Resumo_Empreitadas12"/>
      <sheetName val="Labour_Costs11"/>
      <sheetName val="BLOCK-A_(MEA_SHEET)11"/>
      <sheetName val="Ewaan_Show_Kitchen_(2)8"/>
      <sheetName val="Cash_Flow_Working8"/>
      <sheetName val="%_prog_figs_-u5_and_total12"/>
      <sheetName val="_VWVU))tÏØ0__13"/>
      <sheetName val="Data_Sheet11"/>
      <sheetName val="Mix_Design12"/>
      <sheetName val="[SHOPLIST_xls]/VW11"/>
      <sheetName val="[SHOPLIST_xls]/VWVU))tÏØ0__55"/>
      <sheetName val="[SHOPLIST_xls]/VWVU))tÏØ0__56"/>
      <sheetName val="Form_611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Bill_1011"/>
      <sheetName val="Cost_Heading8"/>
      <sheetName val="D_&amp;_W_sizes8"/>
      <sheetName val="SOPMA_DD8"/>
      <sheetName val="1_2_Staff_Schedule12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Attach_4-188"/>
      <sheetName val="Service_Type9"/>
      <sheetName val="Contract_Division9"/>
      <sheetName val="SubContract_Type9"/>
      <sheetName val="_SHOPLIST_xls_708"/>
      <sheetName val="_SHOPLIST_xls_70,_0s«iÆøí¬i8"/>
      <sheetName val="[SHOPLIST_xls]/VWVU))tÏØ0__57"/>
      <sheetName val="[SHOPLIST_xls]/VWVU))tÏØ0__58"/>
      <sheetName val="PRICE_INFO8"/>
      <sheetName val="RC_SUMMARY8"/>
      <sheetName val="LABOUR_PRODUCTIVITY-TAV8"/>
      <sheetName val="MATERIAL_PRICES8"/>
      <sheetName val="P-100_MRF_DB_R18"/>
      <sheetName val="Materials_11"/>
      <sheetName val="Appendix_B4"/>
      <sheetName val="Site_Dev_BOQ11"/>
      <sheetName val="tender_allowances11"/>
      <sheetName val="_Summary_BKG_03411"/>
      <sheetName val="BILL_3R11"/>
      <sheetName val="2F_회의실견적(5_14_일대)4"/>
      <sheetName val="_HIT-&gt;HMC_견적(3900)4"/>
      <sheetName val="[SHOPLIST_xls]/VWVU))tÏØ0__59"/>
      <sheetName val="[SHOPLIST_xls]70,/0s«_iÆø_í¬_11"/>
      <sheetName val="[SHOPLIST_xls]70?,/0?s«i?Æøí¬11"/>
      <sheetName val="Data_I_(2)8"/>
      <sheetName val="rEFERENCES_8"/>
      <sheetName val="MN_T_B_8"/>
      <sheetName val="Dash_board11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Div_07_Thermal_&amp;_Moisture2"/>
      <sheetName val="Data_Validation2"/>
      <sheetName val="Div26_-_Elect2"/>
      <sheetName val="CHUNG_CU_CARRILON2"/>
      <sheetName val="Labour_Rate_8"/>
      <sheetName val="[SHOPLIST_xls][SHOPLIST_xls]728"/>
      <sheetName val="[SHOPLIST_xls]/VWVU))tÏØ0__60"/>
      <sheetName val="BOQ_1_92"/>
      <sheetName val="[SHOPLIST_xls]/VWVU))tÏØ0__62"/>
      <sheetName val="Abs_PMRL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70,_0_x000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[SHOPLIST_xls]/VWVU))tÏØ0__81"/>
      <sheetName val="[SHOPLIST_xls]/VWVU))tÏØ0__91"/>
      <sheetName val="WIP"/>
      <sheetName val="TBEAM"/>
      <sheetName val="WATER DUCT - IC 21"/>
      <sheetName val="Gene��_x0008_i_x0000__x0000__x0014__x0000_0."/>
      <sheetName val="70_x0000_,/0_x0000_s�_x0008_i_x0000_��_x0003_��_x0008_i_x0000_"/>
      <sheetName val="Top_sh_x0000__x0000__x0001_Ԁ"/>
      <sheetName val="BoQ-22-8-2019"/>
      <sheetName val="Tech"/>
      <sheetName val="Div 10-Specialities "/>
      <sheetName val="MALE &amp; FEMALE "/>
      <sheetName val="DISABLE"/>
      <sheetName val="VIP"/>
      <sheetName val="ABLUTION"/>
      <sheetName val="JANITOR"/>
      <sheetName val="[SHOPLIST.xls]70,/0s«i_x"/>
      <sheetName val="/VWVU))"/>
      <sheetName val="701"/>
      <sheetName val="70,1"/>
      <sheetName val="[SHOPLIST_xls][S1"/>
      <sheetName val="702"/>
      <sheetName val="70,2"/>
      <sheetName val="[SHOPLIST_xls][S2"/>
      <sheetName val="BORDGC"/>
      <sheetName val="Drop down"/>
      <sheetName val="IO"/>
      <sheetName val="FAL intern"/>
      <sheetName val="Spacing of Delineators"/>
      <sheetName val="P-Ins &amp; Bonds"/>
      <sheetName val="Surbhi"/>
      <sheetName val="[SHOPLIST.xls]/VWVU))tÏØ0__12"/>
      <sheetName val="[SHOPLIST.xls]/VWVU))tÏØ0__17"/>
      <sheetName val="[SHOPLIST.xls]/VWVU))tÏØ0__16"/>
      <sheetName val="[SHOPLIST.xls]/VWVU))tÏØ0__14"/>
      <sheetName val="[SHOPLIST.xls]/VWVU))tÏØ0__13"/>
      <sheetName val="[SHOPLIST.xls]/VWVU))tÏØ0__15"/>
      <sheetName val="[SHOPLIST.xls]/VWVU))tÏØ0__18"/>
      <sheetName val="[SHOPLIST.xls]/VWVU))tÏØ0__19"/>
      <sheetName val="[SHOPLIST.xls]70___0_s__i_____2"/>
      <sheetName val="[SHOPLIST.xls]_VW__VU_________2"/>
      <sheetName val="[SHOPLIST.xls]_VW__VU_________3"/>
      <sheetName val="[SHOPLIST.xls]70___0_s__i_____3"/>
      <sheetName val="[SHOPLIST.xls]70_x005f_x0000___0_x0_2"/>
      <sheetName val="[SHOPLIST.xls]70___0_s__i_____4"/>
      <sheetName val="[SHOPLIST.xls][SHOPLIST.xls]7_2"/>
      <sheetName val="[SHOPLIST.xls][SHOPLIST.xls]7_3"/>
      <sheetName val="[SHOPLIST.xls][SHOPLIST_xls]7_2"/>
      <sheetName val="[SHOPLIST.xls][SHOPLIST_xls]7_3"/>
      <sheetName val="[SHOPLIST.xls][SHOPLIST.xls]__2"/>
      <sheetName val="[SHOPLIST.xls][SHOPLIST.xls]7_4"/>
      <sheetName val="National"/>
      <sheetName val="FLOOR AND CEILING"/>
      <sheetName val="area comp 2011 01 18 (2)"/>
      <sheetName val="Bill3-Basement"/>
      <sheetName val="drop down lists"/>
      <sheetName val="PH 5"/>
      <sheetName val="BM"/>
      <sheetName val="[SHOPLIST.xls]70_x005f_x0000_,/0_x000"/>
      <sheetName val="Comp_equip"/>
      <sheetName val="Contractor_Application"/>
      <sheetName val="General_Summary"/>
      <sheetName val="08_MEP_Summary"/>
      <sheetName val="Addnl_works"/>
      <sheetName val="B3__Material_on_Site-Detail"/>
      <sheetName val="BULD.3"/>
      <sheetName val="BLOCK K"/>
      <sheetName val="제출내역 (2)"/>
      <sheetName val="Drop_Down_Data1"/>
      <sheetName val="Rules_1"/>
      <sheetName val="L3-WBS_Mapping1"/>
      <sheetName val="BAFO_CCL_Submission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quotation_1"/>
      <sheetName val="Bill_5_-_Carpark1"/>
      <sheetName val="BOQ_-_summary__31"/>
      <sheetName val="NKSC_thue1"/>
      <sheetName val="05__Data_Cash_Flow1"/>
      <sheetName val="MTO_REV_2(ARMOR)1"/>
      <sheetName val="MFG"/>
      <sheetName val="XL4Test5"/>
      <sheetName val="Basic_Rate"/>
      <sheetName val="MASTER_RATE_ANALYSIS"/>
      <sheetName val="P-Ins_&amp;_Bonds"/>
      <sheetName val="BFS"/>
      <sheetName val="intr_stool_brkup_x0000_"/>
      <sheetName val="BQMPALOC"/>
      <sheetName val="COLUMNS"/>
      <sheetName val="VESSELS 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.xls]__8"/>
      <sheetName val="[SHOPLIST.xls][SHOPLIST.xls]7_5"/>
      <sheetName val="[SHOPLIST.xls][SHOPLIST.xls]7_6"/>
      <sheetName val="[SHOPLIST.xls][SHOPLIST.xls]__9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.xls]_10"/>
      <sheetName val="[SHOPLIST.xls][SHOPLIST.xls]_11"/>
      <sheetName val="[SHOPLIST.xls][SHOPLIST.xls]_12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.xls]_13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4"/>
      <sheetName val="[SHOPLIST.xls][SHOPLIST.xls]_15"/>
      <sheetName val="[SHOPLIST.xls][SHOPLIST.xls]7_7"/>
      <sheetName val="[SHOPLIST.xls][SHOPLIST.xls]_16"/>
      <sheetName val="[SHOPLIST.xls][SHOPLIST.xls]_17"/>
      <sheetName val="[SHOPLIST.xls]70,/0s«iÆøí¬i1"/>
      <sheetName val="[SHOPLIST.xls]70,/0s«_iÆø_í¬"/>
      <sheetName val="[SHOPLIST.xls]70,/0s«iÆøí¬i2"/>
      <sheetName val="[SHOPLIST.xls]70,/0s«iÆøí¬i3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5"/>
      <sheetName val="Electrical_database"/>
      <sheetName val="[SH"/>
      <sheetName val="70_"/>
      <sheetName val="703"/>
      <sheetName val="70,/0s«iÆøí¬i4"/>
      <sheetName val="[SHOPLIST.xls]/VW"/>
      <sheetName val="70,/0s«iÆøí¬i5"/>
      <sheetName val="MATERIALS"/>
      <sheetName val="Trade_Summary1"/>
      <sheetName val="Sheet_Index1"/>
      <sheetName val="Summary_1"/>
      <sheetName val="B04-A_-_DIA_SUDEER1"/>
      <sheetName val="04D_-_Tanmyat1"/>
      <sheetName val="13-_B04-B_&amp;_C1"/>
      <sheetName val="_SITE_09_B04-B&amp;C-AFAQ1"/>
      <sheetName val="New_Rates1"/>
      <sheetName val="[SHOPLIST_xls]/VWVU))tÏØ0__63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B-3_2_EB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Balance_Sheet1"/>
      <sheetName val="Estimate_for_approval1"/>
      <sheetName val="CONSTRUCTION_COMPONENT1"/>
      <sheetName val="[SHOPLIST_xls]/VWVU))tÏØ0__72"/>
      <sheetName val="[SHOPLIST_xls][SHOPLIST_xls]/V1"/>
      <sheetName val="[SHOPLIST_xls][SH1"/>
      <sheetName val="___________2"/>
      <sheetName val="[SHOPLIST_xls]70_1"/>
      <sheetName val="[SHOPLIST_xls]70,/0s«i_x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B2-DV_No_02"/>
      <sheetName val="Other_Cost_Norms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Bill_No_1"/>
      <sheetName val="[SHOPLIST_xls]70,/0s«iÆøí¬1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ورقة2"/>
      <sheetName val="LTR-2"/>
      <sheetName val="Démol."/>
      <sheetName val="Ravalement"/>
      <sheetName val="GAE8'97"/>
      <sheetName val="Overall"/>
      <sheetName val="Rate_analysis16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AOP_Summary-23"/>
      <sheetName val="1_-_Main_Building2"/>
      <sheetName val="1_-_Summary2"/>
      <sheetName val="2_-_Landscaping_Works2"/>
      <sheetName val="2_-_Summary2"/>
      <sheetName val="4_-_Bldg_Infra2"/>
      <sheetName val="4_-_Summary2"/>
      <sheetName val="Status_Summary2"/>
      <sheetName val="Sec__A-PQ2"/>
      <sheetName val="Preamble_B2"/>
      <sheetName val="Sec__C-Dayworks2"/>
      <sheetName val="d5_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Asset_Allocation_(CR)2"/>
      <sheetName val="Project_Benchmarking2"/>
      <sheetName val="_SHOPLIST_xls__SHOPLIST_xls_704"/>
      <sheetName val="_SHOPLIST_xls__SHOPLIST_xls_705"/>
      <sheetName val="Master_data"/>
      <sheetName val="_SHOPLIST_xls__SHOPLIST_xls_706"/>
      <sheetName val="MAIN_SUMMARY"/>
      <sheetName val="[SHOPLIST_xls]/VWVU))tÏØ0__64"/>
      <sheetName val="[SHOPLIST_xls]/VWVU))tÏØ0__65"/>
      <sheetName val="개시대사_(2)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Ref_Arch"/>
      <sheetName val="6_2_Floor_Finishes"/>
      <sheetName val="Data_"/>
      <sheetName val="Cumulative_Rail_"/>
      <sheetName val="[SHOPLIST_xls]/VWVU))tÏØ0__66"/>
      <sheetName val="Staff_OLD_"/>
      <sheetName val="/VWVU))tÏØ0__21"/>
      <sheetName val="_board7"/>
      <sheetName val="_boaboard (1)"/>
      <sheetName val="Item List OLD"/>
      <sheetName val="KEYFIGURES"/>
      <sheetName val="Cover Sheet"/>
      <sheetName val="Checklist"/>
      <sheetName val="Pay Cert"/>
      <sheetName val="Reconcilliation Sheet"/>
      <sheetName val="EPMS-Total 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Gene��_x0008_i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_SHOPLIST.xls__VWVU))tÏØ0__5"/>
      <sheetName val="_SHOPLIST.xls__VWVU))tÏØ0__6"/>
      <sheetName val="___________3"/>
      <sheetName val="_SHOPLIST.xls__VWVU))tÏØ0__7"/>
      <sheetName val="___________4"/>
      <sheetName val="Geneí¬_x005f_x0008_"/>
      <sheetName val="70_x005f_x0000_,_0_"/>
      <sheetName val="___________5"/>
      <sheetName val="_SHOPLIST_xls__VWVU))"/>
      <sheetName val="___________6"/>
      <sheetName val="_SHOPLIST_xls__VW1"/>
      <sheetName val="_SHOPLIST_xls__SHOPLIST_xls__S1"/>
      <sheetName val="_SHOPLIST_xls__SHOPLIST_xls_707"/>
      <sheetName val="___________7"/>
      <sheetName val="_SHOPLIST_xls__SHOPLIST_xls_708"/>
      <sheetName val="_SHOPLIST_xls__VW2"/>
      <sheetName val="_SHOPLIST_xls__VWVU))tÏØ0__5"/>
      <sheetName val="_SHOPLIST_xls__SHOPLIST_xls__S2"/>
      <sheetName val="_SHOPLIST_xls__SHOPLIST_xls_709"/>
      <sheetName val="_SHOPLIST_xls_70,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6"/>
      <sheetName val="_SHOPLIST_xls__VWVU))tÏØ0__7"/>
      <sheetName val="_SHOPLIST_xls_70,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__________8"/>
      <sheetName val="_SHOPLIST_xls__SHOPLIST_xls_710"/>
      <sheetName val="_SHOPLIST_xls__VW3"/>
      <sheetName val="_SHOPLIST_xls__VWVU))tÏØ0__8"/>
      <sheetName val="_SHOPLIST_xls__VWVU))tÏØ0__9"/>
      <sheetName val="_SHOPLIST_xls__SHOPLIST_xls_711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VWVU))tÏØ0__41"/>
      <sheetName val="_SHOPLIST_xls__SHOPLIST_xls_721"/>
      <sheetName val="_SHOPLIST_xls__SHOPLIST_xls__S8"/>
      <sheetName val="_SHOPLIST_xls_70,8"/>
      <sheetName val="_SHOPLIST_xls__VWVU))tÏØ0__42"/>
      <sheetName val="_SHOPLIST_xls__VWVU))tÏØ0__43"/>
      <sheetName val="_SHOPLIST_xls__VWVU))tÏØ0__44"/>
      <sheetName val="_SHOPLIST_xls_70,_0s«_iÆø_í¬_i8"/>
      <sheetName val="_SHOPLIST_xls_70_,_0_s«i_Æøí¬i8"/>
      <sheetName val="_VWVU))tÏØ0__16"/>
      <sheetName val="_VWVU))tÏØ0__14"/>
      <sheetName val="_SHOPLIST_xls_70,_0s«iÆøí¬i10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SHOPLIST_xls_70,_0s«iÆøí¬i9"/>
      <sheetName val="___________9"/>
      <sheetName val="_SHOPLIST_xls__SHOPLIST_xls_712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VWVU))tÏØ0__15"/>
      <sheetName val="_SHOPLIST_xls_70,_0s«iÆøí¬i11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Landscape No.1"/>
      <sheetName val="MEP No.3"/>
      <sheetName val="예가표"/>
      <sheetName val="GFA_HQ_Building32"/>
      <sheetName val="GFA_Conference31"/>
      <sheetName val="BQ_External31"/>
      <sheetName val="Graph_Data_(DO_NOT_PRINT)30"/>
      <sheetName val="StattCo_yCharges30"/>
      <sheetName val="Penthouse_Apartment30"/>
      <sheetName val="LABOUR_HISTOGRAM31"/>
      <sheetName val="Chiet_tinh_dz2230"/>
      <sheetName val="Chiet_tinh_dz3530"/>
      <sheetName val="@risk_rents_and_incentives30"/>
      <sheetName val="Car_park_lease30"/>
      <sheetName val="Net_rent_analysis30"/>
      <sheetName val="Poz-1_30"/>
      <sheetName val="Lab_Cum_Hist30"/>
      <sheetName val="Raw_Data30"/>
      <sheetName val="Bill_No__230"/>
      <sheetName val="CT_Thang_Mo30"/>
      <sheetName val="budget_summary_(2)29"/>
      <sheetName val="Budget_Analysis_Summary29"/>
      <sheetName val="LEVEL_SHEET30"/>
      <sheetName val="SPT_vs_PHI30"/>
      <sheetName val="CT__PL29"/>
      <sheetName val="Projet,_methodes_&amp;_couts29"/>
      <sheetName val="Risques_majeurs_&amp;_Frais_Ind_29"/>
      <sheetName val="FOL_-_Bar30"/>
      <sheetName val="intr_stool_brkup29"/>
      <sheetName val="Tender_Summary30"/>
      <sheetName val="Insurance_Ext30"/>
      <sheetName val="Customize_Your_Invoice30"/>
      <sheetName val="HVAC_BoQ30"/>
      <sheetName val="Body_Sheet29"/>
      <sheetName val="1_0_Executive_Summary29"/>
      <sheetName val="Top_sheet29"/>
      <sheetName val="Ap_A27"/>
      <sheetName val="SHOPLIST_xls26"/>
      <sheetName val="Bill_228"/>
      <sheetName val="2_Div_14_27"/>
      <sheetName val="beam-reinft-IIInd_floor26"/>
      <sheetName val="beam-reinft-machine_rm26"/>
      <sheetName val="Bill_127"/>
      <sheetName val="Bill_327"/>
      <sheetName val="Bill_427"/>
      <sheetName val="Bill_527"/>
      <sheetName val="Bill_627"/>
      <sheetName val="Bill_727"/>
      <sheetName val="POWER_ASSUMPTIONS26"/>
      <sheetName val="Invoice_Summary26"/>
      <sheetName val="PROJECT_BRIEF27"/>
      <sheetName val="Civil_Boq25"/>
      <sheetName val="C_(3)27"/>
      <sheetName val="Dubai_golf26"/>
      <sheetName val="WITHOUT_C&amp;I_PROFIT_(3)25"/>
      <sheetName val="HIRED_LABOUR_CODE23"/>
      <sheetName val="PA-_Consutant_23"/>
      <sheetName val="foot-slab_reinft23"/>
      <sheetName val="Softscape_Buildup25"/>
      <sheetName val="Mat'l_Rate25"/>
      <sheetName val="VALVE_CHAMBERS22"/>
      <sheetName val="Fire_Hydrants22"/>
      <sheetName val="B_GATE_VALVE22"/>
      <sheetName val="Sub_G1_Fire22"/>
      <sheetName val="Sub_G12_Fire22"/>
      <sheetName val="Activity_List25"/>
      <sheetName val="BILL_COV23"/>
      <sheetName val="Ra__stair23"/>
      <sheetName val="DETAILED__BOQ23"/>
      <sheetName val="M-Book_for_Conc23"/>
      <sheetName val="M-Book_for_FW23"/>
      <sheetName val="Materials_Cost(PCC)22"/>
      <sheetName val="India_F&amp;S_Template22"/>
      <sheetName val="IO_LIST22"/>
      <sheetName val="Material_22"/>
      <sheetName val="Quote_Sheet22"/>
      <sheetName val="Day_work22"/>
      <sheetName val="Working_for_RCC21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Elemental_Buildup20"/>
      <sheetName val="Eq__Mobilization21"/>
      <sheetName val="w't_table20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BOQ_Direct_selling_cost22"/>
      <sheetName val="CHART_OF_ACCOUNTS21"/>
      <sheetName val="B185-B-9_121"/>
      <sheetName val="B185-B-9_221"/>
      <sheetName val="Material_List_20"/>
      <sheetName val="E-Bill_No_6_A-O21"/>
      <sheetName val="/VWVU))tÏØ0__23"/>
      <sheetName val="B09_121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PMWeb_data21"/>
      <sheetName val="PointNo_520"/>
      <sheetName val="SS_MH21"/>
      <sheetName val="2_2)Revised_Cash_Flow20"/>
      <sheetName val="입찰내역_발주처_양식20"/>
      <sheetName val="/VWVU))tÏØ0__22"/>
      <sheetName val="LIST_DO_NOT_REMOVE19"/>
      <sheetName val="Index_List20"/>
      <sheetName val="Type_List20"/>
      <sheetName val="File_Types20"/>
      <sheetName val="Chiet_t20"/>
      <sheetName val="Staffing_and_Rates_IA20"/>
      <sheetName val="Employee_List18"/>
      <sheetName val="PRECAST_lightconc-II22"/>
      <sheetName val="final_abstract22"/>
      <sheetName val="B6_2_19"/>
      <sheetName val="Project_Cost_Breakdown18"/>
      <sheetName val="Summary_of_Work18"/>
      <sheetName val="Item-_Compact18"/>
      <sheetName val="E_&amp;_R18"/>
      <sheetName val="Staff_Acco_18"/>
      <sheetName val="TBAL9697_-group_wise__sdpl18"/>
      <sheetName val="SITE_WORK17"/>
      <sheetName val="Рабочий_лист17"/>
      <sheetName val="PT_141-_Site_A_Landscape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d-safe_DELUXE17"/>
      <sheetName val="Back_up17"/>
      <sheetName val="INDIGINEOUS_ITEMS_17"/>
      <sheetName val="train_cash17"/>
      <sheetName val="accom_cash17"/>
      <sheetName val="Mall_waterproofing17"/>
      <sheetName val="MSCP_waterproofing17"/>
      <sheetName val="Duct_Accesories17"/>
      <sheetName val="????_???_??17"/>
      <sheetName val="Labour_&amp;_Plant17"/>
      <sheetName val="Ave_wtd_rates17"/>
      <sheetName val="Debits_as_on_12_04_0817"/>
      <sheetName val="STAFFSCHED_17"/>
      <sheetName val="TRIAL_BALANCE17"/>
      <sheetName val="[SHOPLIST_xls][SHOPLIST_xls]729"/>
      <sheetName val="Common_Variables17"/>
      <sheetName val="[SHOPLIST_xls]70,/0s«iÆøí¬i17"/>
      <sheetName val="GPL_Revenu_Update17"/>
      <sheetName val="DO_NOT_TOUCH17"/>
      <sheetName val="Work_Type17"/>
      <sheetName val="PROJECT_BRIEF(EX_NEW)17"/>
      <sheetName val="AREA_OF_APPLICATION16"/>
      <sheetName val="Risk_Breakdown_Structure16"/>
      <sheetName val="Geneí¬_i16"/>
      <sheetName val="steel_total16"/>
      <sheetName val="ELE_BOQ16"/>
      <sheetName val="Z-_GENERAL_PRICE_SUMMARY13"/>
      <sheetName val="PPA_Summary13"/>
      <sheetName val="Mix_Design13"/>
      <sheetName val="Resumo_Empreitadas13"/>
      <sheetName val="%_prog_figs_-u5_and_total13"/>
      <sheetName val="Floor_Box_14"/>
      <sheetName val="Equipment_Rates12"/>
      <sheetName val="[SHOPLIST_xls]/VW12"/>
      <sheetName val="Cashflow_projection12"/>
      <sheetName val="[SHOPLIST_xls][SHOPLIST_xls]730"/>
      <sheetName val="E_H_-_H__W_P_12"/>
      <sheetName val="E__H__Treatment_for_pile_cap12"/>
      <sheetName val="[SHOPLIST_xls][SHOPLIST_xls][12"/>
      <sheetName val="Materials_12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Dash_board12"/>
      <sheetName val="[SHOPLIST_xls]7012"/>
      <sheetName val="[SHOPLIST_xls]70,12"/>
      <sheetName val="Base_BM-rebar12"/>
      <sheetName val="Site_Dev_BOQ12"/>
      <sheetName val="Data_Sheet12"/>
      <sheetName val="tender_allowances12"/>
      <sheetName val="_Summary_BKG_03412"/>
      <sheetName val="BILL_3R12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1_2_Staff_Schedule13"/>
      <sheetName val="Bill_1012"/>
      <sheetName val="[SHOPLIST_xls]/VWVU))tÏØ0__67"/>
      <sheetName val="[SHOPLIST_xls]70,/0s«_iÆø_í¬_12"/>
      <sheetName val="[SHOPLIST_xls]70?,/0?s«i?Æøí¬12"/>
      <sheetName val="Labour_Costs12"/>
      <sheetName val="BLOCK-A_(MEA_SHEET)12"/>
      <sheetName val="Cost_Heading9"/>
      <sheetName val="Labour_Rate_9"/>
      <sheetName val="D_&amp;_W_sizes9"/>
      <sheetName val="SOPMA_DD9"/>
      <sheetName val="PRICE_INFO9"/>
      <sheetName val="RC_SUMMARY9"/>
      <sheetName val="LABOUR_PRODUCTIVITY-TAV9"/>
      <sheetName val="MATERIAL_PRICES9"/>
      <sheetName val="P-100_MRF_DB_R19"/>
      <sheetName val="Contract_Division10"/>
      <sheetName val="SubContract_Type10"/>
      <sheetName val="Service_Type10"/>
      <sheetName val="Attach_4-189"/>
      <sheetName val="Ewaan_Show_Kitchen_(2)9"/>
      <sheetName val="Cash_Flow_Working9"/>
      <sheetName val="MN_T_B_9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2F_회의실견적(5_14_일대)5"/>
      <sheetName val="_HIT-&gt;HMC_견적(3900)5"/>
      <sheetName val="Appendix_B5"/>
      <sheetName val="Div_07_Thermal_&amp;_Moisture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precast_RC_element3"/>
      <sheetName val="pile_Fabrication3"/>
      <sheetName val="Data_Validation3"/>
      <sheetName val="Div26_-_Elect3"/>
      <sheetName val="CHUNG_CU_CARRILON3"/>
      <sheetName val="[SHOPLIST_xls][SHOPLIST_xls]731"/>
      <sheetName val="[SHOPLIST_xls]/VWVU))tÏØ0__68"/>
      <sheetName val="Core_Data1"/>
      <sheetName val="[SHOPLIST_xls]/VWVU))tÏØ0__69"/>
      <sheetName val="[SHOPLIST_xls]/VWVU))tÏØ0__70"/>
      <sheetName val="CIF_COST_ITEM1"/>
      <sheetName val="Rates_for_public_areas1"/>
      <sheetName val="Abs_PMRL1"/>
      <sheetName val="Recon_Template1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Top_sh"/>
      <sheetName val="Bill 3 Boutique"/>
      <sheetName val="Top_s灨ὔ밀ὔ턀"/>
      <sheetName val="Top_s๨ꫝ_x0000__x0000_퀀"/>
      <sheetName val="[SHOPLIST.xls][SHOPLIST.xls]70?"/>
      <sheetName val="Finansal_tamamlanma_Eğrisi3"/>
      <sheetName val="New_Bld3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Dropdown_List3"/>
      <sheetName val="Appendix-A_-GRAND_SUMMARY"/>
      <sheetName val="D9_(New_Rate)"/>
      <sheetName val="Grand_Summary_"/>
      <sheetName val="Bill_No_01_-_GI_"/>
      <sheetName val="combined_"/>
      <sheetName val="summary-Optional_"/>
      <sheetName val="B14_02_"/>
      <sheetName val="Prov_Sum_"/>
      <sheetName val="Joseph_Record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Portfolio_List"/>
      <sheetName val="[SHOPLIST_xls]/VWVU))tÏØ0__82"/>
      <sheetName val="[SHOPLIST_xls]/VWVU))tÏØ0__92"/>
      <sheetName val="P1926-H2B_Pkg_2A&amp;2B1"/>
      <sheetName val="P1940-H2B_Pkg_1_Guestrooms1"/>
      <sheetName val="BOQ_1_921"/>
      <sheetName val="[SHOPLIST_xls]/VWVU))tÏØ0__73"/>
      <sheetName val="[SHOPLIST_xls]/VWVU))tÏØ0__74"/>
      <sheetName val="[SHOPLIST_xls]/VWVU))tÏØ0__75"/>
      <sheetName val="Initial_Data"/>
      <sheetName val="Package_Status"/>
      <sheetName val="70,/0s«iÆøí¬i6"/>
      <sheetName val="/VW1"/>
      <sheetName val="70,/0s«iÆøí¬i7"/>
      <sheetName val="/VW2"/>
      <sheetName val="/VWVU))tÏØ0__31"/>
      <sheetName val="70,/0s«_iÆø_í¬_i1"/>
      <sheetName val="70?,/0?s«i?Æøí¬i1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ASD Sum of Parts"/>
      <sheetName val="Comp_equip1"/>
      <sheetName val="Contractor_Application1"/>
      <sheetName val="08_MEP_Summary1"/>
      <sheetName val="Addnl_works1"/>
      <sheetName val="B3__Material_on_Site-Detail1"/>
      <sheetName val="[SHOPLIST_xls]70_x005f_x0000_,/0_x000"/>
      <sheetName val="SI_22"/>
      <sheetName val="TO_List"/>
      <sheetName val="CCTV_DATA"/>
      <sheetName val="_boaboard_(1)"/>
      <sheetName val="Gene��i0_"/>
      <sheetName val="70,/0s�i����i"/>
      <sheetName val="Top_shԀ"/>
      <sheetName val="_Estimate__"/>
      <sheetName val="Equip_"/>
      <sheetName val="Div_Summary"/>
      <sheetName val="Detail_Page"/>
      <sheetName val="BREAKDOWN"/>
      <sheetName val="8.0 Programme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70___0_s__i_____5"/>
      <sheetName val="[SHOPLIST.xls]_VW__VU_________4"/>
      <sheetName val="[SHOPLIST.xls]_VW__VU_________5"/>
      <sheetName val="[SHOPLIST.xls]70_x005f_x0000___0_x0_3"/>
      <sheetName val="[SHOPLIST.xls]70___0_s__i_____6"/>
      <sheetName val="[SHOPLIST.xls]70___0_s__i_____7"/>
      <sheetName val="[SHOPLIST.xls][SHOPLIST.xls]7_9"/>
      <sheetName val="[SHOPLIST.xls]_SHOPLIST_xls_104"/>
      <sheetName val="[SHOPLIST.xls]_SHOPLIST_xls_105"/>
      <sheetName val="[SHOPLIST.xls]_SHOPLIST_xls_106"/>
      <sheetName val="[SHOPLIST.xls][SHOPLIST.xls]_24"/>
      <sheetName val="[SHOPLIST.xls][SHOPLIST.xls]_25"/>
      <sheetName val="[SHOPLIST.xls][SHOPLIST.xls]_26"/>
      <sheetName val="[SHOPLIST.xls]_SHOPLIST_xls_107"/>
      <sheetName val="[SHOPLIST.xls][SHOPLIST.xls]_27"/>
      <sheetName val="[SHOPLIST.xls][SHOPLIST.xls]_28"/>
      <sheetName val="[SHOPLIST.xls][SHOPLIST.xls]_29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[SHOPLIST.xls]_38"/>
      <sheetName val="[SHOPLIST.xls][SHOPLIST.xls]_39"/>
      <sheetName val="[SHOPLIST.xls][SHOPLIST.xls]_40"/>
      <sheetName val="[SHOPLIST.xls][SHOPLIST.xls]_41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[SHOPLIST.xls]_73"/>
      <sheetName val="[SHOPLIST.xls][SHOPLIST.xls]_74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[SHOPLIST.xls]_80"/>
      <sheetName val="[SHOPLIST.xls][SHOPLIST.xls]_81"/>
      <sheetName val="[SHOPLIST.xls][SHOPLIST.xls]_82"/>
      <sheetName val="[SHOPLIST.xls][SHOPLIST.xls]_83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[SHOPLIST.xls]_94"/>
      <sheetName val="[SHOPLIST.xls]70___0_s__i____10"/>
      <sheetName val="[SHOPLIST.xls]_SHOPLIST_xls_210"/>
      <sheetName val="[SHOPLIST.xls]_SHOPLIST_xls_211"/>
      <sheetName val="[SHOPLIST.xls][SHOPLIST.xls]_95"/>
      <sheetName val="[SHOPLIST.xls][SHOPLIST.xls]_96"/>
      <sheetName val="[SHOPLIST.xls]_SHOPLIST_xls_212"/>
      <sheetName val="[SHOPLIST.xls]_SHOPLIST_xls_21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[SHOPLIST.xls]_97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_SHOPLIST_xls_317"/>
      <sheetName val="[SHOPLIST.xls][SHOPLIST.xls]_98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70___0_s__i____11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[SHOPLIST.xls]70_x005f_x005f_x005f_x0000__3"/>
      <sheetName val="[SHOPLIST.xls]_SHOPLIST_xls_318"/>
      <sheetName val="[SHOPLIST.xls]_SHOPLIST_xls_319"/>
      <sheetName val="Reference"/>
      <sheetName val="SUBS SUM"/>
      <sheetName val="BoQ(2)"/>
      <sheetName val="tower and monopoles "/>
      <sheetName val="Administrative Prices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13"/>
      <sheetName val="14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Income Statement"/>
      <sheetName val="FAL_intern"/>
      <sheetName val="Finansal_tamamlanma_Eğrisi4"/>
      <sheetName val="Dropdown_List4"/>
      <sheetName val="General_Summary1"/>
      <sheetName val="pile_Fabrication4"/>
      <sheetName val="precast_RC_element4"/>
      <sheetName val="New_Bld4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Grand_Summary_1"/>
      <sheetName val="Bill_No_01_-_GI_1"/>
      <sheetName val="combined_1"/>
      <sheetName val="summary-Optional_1"/>
      <sheetName val="B14_02_1"/>
      <sheetName val="Prov_Sum_1"/>
      <sheetName val="SI_221"/>
      <sheetName val="TO_List1"/>
      <sheetName val="CCTV_DATA1"/>
      <sheetName val="B2-DV_No_021"/>
      <sheetName val="FAL_intern1"/>
      <sheetName val="Finansal_tamamlanma_Eğrisi5"/>
      <sheetName val="Dropdown_List5"/>
      <sheetName val="Contractor_Application2"/>
      <sheetName val="General_Summary2"/>
      <sheetName val="08_MEP_Summary2"/>
      <sheetName val="Addnl_works2"/>
      <sheetName val="B3__Material_on_Site-Detail2"/>
      <sheetName val="pile_Fabrication5"/>
      <sheetName val="precast_RC_element5"/>
      <sheetName val="New_Bld5"/>
      <sheetName val="HB_CEC_schd_4_25"/>
      <sheetName val="HB_CEC_schd_4_35"/>
      <sheetName val="HB_CEC_schd_5_25"/>
      <sheetName val="HB_CEC_schd_6_25"/>
      <sheetName val="HB_CEC_schd_7_25"/>
      <sheetName val="HB_CEC_schd_9_25"/>
      <sheetName val="Comp_equip2"/>
      <sheetName val="B-3_2_EB2"/>
      <sheetName val="Doha_Farm5"/>
      <sheetName val="CIF_COST_ITEM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Grand_Summary_2"/>
      <sheetName val="Bill_No_01_-_GI_2"/>
      <sheetName val="combined_2"/>
      <sheetName val="summary-Optional_2"/>
      <sheetName val="B14_02_2"/>
      <sheetName val="Prov_Sum_2"/>
      <sheetName val="SI_222"/>
      <sheetName val="TO_List2"/>
      <sheetName val="CCTV_DATA2"/>
      <sheetName val="B04-A_-_DIA_SUDEER2"/>
      <sheetName val="04D_-_Tanmyat2"/>
      <sheetName val="13-_B04-B_&amp;_C2"/>
      <sheetName val="_SITE_09_B04-B&amp;C-AFAQ2"/>
      <sheetName val="CONSTRUCTION_COMPONENT2"/>
      <sheetName val="Sheet_Index2"/>
      <sheetName val="Trade_Summary2"/>
      <sheetName val="B2-DV_No_022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FAL_intern2"/>
      <sheetName val="Milestone"/>
      <sheetName val="MI"/>
      <sheetName val="Top_s๨ꫝ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Service_Type11"/>
      <sheetName val="Contract_Division11"/>
      <sheetName val="SubContract_Type11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[SHOPLIST_xls]/VWVU))tÏØ0__76"/>
      <sheetName val="[SHOPLIST_xls]/VWVU))tÏØ0__77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[SHOPLIST_xls]/VWVU))tÏØ0__78"/>
      <sheetName val="[SHOPLIST_xls]/VWVU))tÏØ0__79"/>
      <sheetName val="D_&amp;_W_sizes10"/>
      <sheetName val="SOPMA_DD10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/VWVU))tÏØ0__80"/>
      <sheetName val="[SHOPLIST_xls]70,/0s«_iÆø_í¬_13"/>
      <sheetName val="[SHOPLIST_xls]70?,/0?s«i?Æøí¬13"/>
      <sheetName val="Data_I_(2)10"/>
      <sheetName val="rEFERENCES_10"/>
      <sheetName val="1_-_Main_Building3"/>
      <sheetName val="1_-_Summary3"/>
      <sheetName val="2_-_Landscaping_Works3"/>
      <sheetName val="2_-_Summary3"/>
      <sheetName val="4_-_Bldg_Infra3"/>
      <sheetName val="4_-_Summary3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Asset_Allocation_(CR)3"/>
      <sheetName val="Project_Benchmarking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Div_07_Thermal_&amp;_Moisture4"/>
      <sheetName val="Data_Validation4"/>
      <sheetName val="Div26_-_Elect4"/>
      <sheetName val="CHUNG_CU_CARRILON4"/>
      <sheetName val="[SHOPLIST_xls]/VWVU))tÏØ0__83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Dash_board13"/>
      <sheetName val="Rates_for_public_areas2"/>
      <sheetName val="[SHOPLIST_xls][SHOPLIST_xls]734"/>
      <sheetName val="Estimate_for_approval2"/>
      <sheetName val="Balance_Sheet2"/>
      <sheetName val="AOP_Summary-24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Sec__A-PQ3"/>
      <sheetName val="Preamble_B3"/>
      <sheetName val="Sec__C-Dayworks3"/>
      <sheetName val="d5_3"/>
      <sheetName val="Status_Summary3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[SHOPLIST_xls][SH2"/>
      <sheetName val="[SHOPLIST_xls]70_2"/>
      <sheetName val="P1926-H2B_Pkg_2A&amp;2B2"/>
      <sheetName val="P1940-H2B_Pkg_1_Guestrooms2"/>
      <sheetName val="BOQ_1_922"/>
      <sheetName val="Abs_PMRL2"/>
      <sheetName val="SITE_WORKS1"/>
      <sheetName val="WOOD_WORK1"/>
      <sheetName val="THERMAL_&amp;_MOISTURE_1"/>
      <sheetName val="DOORS_&amp;_WINDOWS1"/>
      <sheetName val="Additional_Items1"/>
      <sheetName val="Master_data1"/>
      <sheetName val="[SHOPLIST_xls]/VWVU))tÏØ0__88"/>
      <sheetName val="Staff_OLD_1"/>
      <sheetName val="Basic_Rate1"/>
      <sheetName val="MASTER_RATE_ANALYSIS1"/>
      <sheetName val="MAIN_SUMMARY1"/>
      <sheetName val="[SHOPLIST_xls]/VWVU))tÏØ0__89"/>
      <sheetName val="[SHOPLIST_xls]/VWVU))tÏØ0__90"/>
      <sheetName val="Appendix-A_-GRAND_SUMMARY1"/>
      <sheetName val="D9_(New_Rate)1"/>
      <sheetName val="Joseph_Record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Cumulative_Rail_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[SHOPLIST_xls]70,/0s«iÆøí¬2"/>
      <sheetName val="Bill_No_11"/>
      <sheetName val="Portfolio_List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L_(4)1"/>
      <sheetName val="Initial_Data1"/>
      <sheetName val="Package_Status1"/>
      <sheetName val="Account_Codes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Service_Type12"/>
      <sheetName val="Contract_Division12"/>
      <sheetName val="SubContract_Type12"/>
      <sheetName val="_SHOPLIST_xls_70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Joseph_Record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개시대사_(2)1"/>
      <sheetName val="Other_Cost_Norms1"/>
      <sheetName val="_Estimate__1"/>
      <sheetName val="Equip_1"/>
      <sheetName val="6_2_Floor_Finishes1"/>
      <sheetName val="Account_Codes1"/>
      <sheetName val="Ref_Arch1"/>
      <sheetName val="Data_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[SHOPLIST_xls]/VW"/>
      <sheetName val="Cost Heaࡤing"/>
      <sheetName val="beam-reinft"/>
      <sheetName val="[SHOPLIST.xls]/VWVU))tÏØ0__20"/>
      <sheetName val="C-1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7"/>
      <sheetName val="8"/>
      <sheetName val="9"/>
      <sheetName val="15"/>
      <sheetName val="16"/>
      <sheetName val="17"/>
      <sheetName val="18"/>
      <sheetName val="C-2"/>
      <sheetName val="Concrete Breakdown"/>
      <sheetName val="Masonry Breakdown"/>
      <sheetName val="6"/>
      <sheetName val="[SHOPLIST.xls]70___0_s__i____14"/>
      <sheetName val="[SHOPLIST.xls]_VW__VU________10"/>
      <sheetName val="[SHOPLIST.xls]_VW__VU________11"/>
      <sheetName val="[SHOPLIST.xls]70_x005f_x0000___0_x0_6"/>
      <sheetName val="[SHOPLIST.xls]70___0_s__i____15"/>
      <sheetName val="[SHOPLIST.xls]_SHOPLIST_xls_464"/>
      <sheetName val="[SHOPLIST.xls]_SHOPLIST_xls_465"/>
      <sheetName val="[SHOPLIST.xls]70___0_s__i____16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_SHOPLIST_xls_583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70_x005f_x005f_x005f_x0000__5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Closing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S-Curve_Update"/>
      <sheetName val="VESSELS_"/>
      <sheetName val="Rectangular Duct"/>
      <sheetName val="[SHOPLIST.xls]70___0_s__i____17"/>
      <sheetName val="[SHOPLIST.xls]_VW__VU________12"/>
      <sheetName val="[SHOPLIST.xls]70___0_s__i____18"/>
      <sheetName val="[SHOPLIST.xls]70_x005f_x0000___0_x0_7"/>
      <sheetName val="[SHOPLIST.xls]70___0_s__i____19"/>
      <sheetName val="[SHOPLIST.xls]_VW__VU________13"/>
      <sheetName val="[SHOPLIST.xls]70___0_s__i____20"/>
      <sheetName val="[SHOPLIST.xls]_VW__VU________14"/>
      <sheetName val="[SHOPLIST.xls]70___0_s__i____21"/>
      <sheetName val="[SHOPLIST.xls]70_x005f_x0000___0_x0_8"/>
      <sheetName val="[SHOPLIST.xls]70___0_s__i____22"/>
      <sheetName val="[SHOPLIST.xls]_VW__VU________15"/>
      <sheetName val="[SHOPLIST.xls]_SHOPLIST_xls_610"/>
      <sheetName val="[SHOPLIST.xls]_SHOPLIST_xls_611"/>
      <sheetName val="[SHOPLIST.xls]_SHOPLIST_xls_612"/>
      <sheetName val="[SHOPLIST.xls]_SHOPLIST_xls_613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624"/>
      <sheetName val="[SHOPLIST.xls]_SHOPLIST_xls_625"/>
      <sheetName val="[SHOPLIST.xls]_SHOPLIST_xls_626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631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657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70_x005f_x005f_x005f_x0000__6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26"/>
      <sheetName val="[SHOPLIST.xls]70___0_s__i____23"/>
      <sheetName val="[SHOPLIST.xls]_VW__VU________16"/>
      <sheetName val="[SHOPLIST.xls]70___0_s__i____24"/>
      <sheetName val="[SHOPLIST.xls]70_x005f_x0000___0_x0_9"/>
      <sheetName val="[SHOPLIST.xls]70___0_s__i____25"/>
      <sheetName val="[SHOPLIST.xls]_SHOPLIST_xls_727"/>
      <sheetName val="[SHOPLIST.xls]_VW__VU________1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_SHOPLIST_xls_756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_SHOPLIST_xls_762"/>
      <sheetName val="[SHOPLIST.xls]_SHOPLIST_xls_763"/>
      <sheetName val="[SHOPLIST.xls]_SHOPLIST_xls_764"/>
      <sheetName val="[SHOPLIST.xls]_SHOPLIST_xls_765"/>
      <sheetName val="[SHOPLIST.xls]_SHOPLIST_xls_766"/>
      <sheetName val="[SHOPLIST.xls]_SHOPLIST_xls_767"/>
      <sheetName val="[SHOPLIST.xls]_SHOPLIST_xls_768"/>
      <sheetName val="[SHOPLIST.xls]_SHOPLIST_xls_769"/>
      <sheetName val="[SHOPLIST.xls]_SHOPLIST_xls_770"/>
      <sheetName val="[SHOPLIST.xls]_SHOPLIST_xls_771"/>
      <sheetName val="[SHOPLIST.xls]_SHOPLIST_xls_772"/>
      <sheetName val="[SHOPLIST.xls]_SHOPLIST_xls_773"/>
      <sheetName val="[SHOPLIST.xls]_SHOPLIST_xls_774"/>
      <sheetName val="[SHOPLIST.xls]_SHOPLIST_xls_775"/>
      <sheetName val="[SHOPLIST.xls]_SHOPLIST_xls_776"/>
      <sheetName val="[SHOPLIST.xls]_SHOPLIST_xls_777"/>
      <sheetName val="[SHOPLIST.xls]_SHOPLIST_xls_778"/>
      <sheetName val="[SHOPLIST.xls]_SHOPLIST_xls_779"/>
      <sheetName val="[SHOPLIST.xls]_SHOPLIST_xls_780"/>
      <sheetName val="[SHOPLIST.xls]_SHOPLIST_xls_781"/>
      <sheetName val="[SHOPLIST.xls]_SHOPLIST_xls_782"/>
      <sheetName val="[SHOPLIST.xls]_SHOPLIST_xls_783"/>
      <sheetName val="[SHOPLIST.xls]_SHOPLIST_xls_784"/>
      <sheetName val="[SHOPLIST.xls]_SHOPLIST_xls_785"/>
      <sheetName val="[SHOPLIST.xls]_SHOPLIST_xls_786"/>
      <sheetName val="[SHOPLIST.xls]_SHOPLIST_xls_787"/>
      <sheetName val="[SHOPLIST.xls]_SHOPLIST_xls_788"/>
      <sheetName val="[SHOPLIST.xls]_SHOPLIST_xls_789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70_x005f_x005f_x005f_x0000__7"/>
      <sheetName val="Unit cost- Drain-Protection-1 "/>
      <sheetName val="Unit cost- Drain-Protection-2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MSH51C"/>
      <sheetName val="inter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C-10"/>
      <sheetName val="C-11"/>
      <sheetName val="C-1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B.Room W.Done Progress"/>
      <sheetName val="SUMMARY (ROOM)"/>
      <sheetName val="W.D Prgress Public area"/>
      <sheetName val="SUMMARY Public"/>
      <sheetName val="Comparision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[SHOPLIST_xls]726"/>
      <sheetName val="[SHOPLIST_xls][11"/>
      <sheetName val="[SHOPLIST_xls]727"/>
      <sheetName val="[SHOPLIST_xls]728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_SHOPLIST_xls_901"/>
      <sheetName val="[SHOPLIST.xls]_SHOPLIST_xls_902"/>
      <sheetName val="[SHOPLIST.xls]70_x0000_,/0_x000"/>
      <sheetName val="Bill No. 3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djfx"/>
      <sheetName val="Calendar"/>
      <sheetName val="Sheet9"/>
      <sheetName val="Materials Cost"/>
      <sheetName val="FEVA"/>
      <sheetName val="HO Costs"/>
      <sheetName val="BULD_3"/>
      <sheetName val="BLOCK_K"/>
      <sheetName val="제출내역_(2)"/>
      <sheetName val="[SHOPLIST.xls]70,/0s«iÆøí¬i4"/>
      <sheetName val="[SHOPLIST.xls]70,/0s«iÆøí¬i5"/>
      <sheetName val="[SHOPLIST.xls]/VWVU))tÏØ0__21"/>
      <sheetName val="[SHOPLIST.xls][SHOPLIST_xls]/VW"/>
      <sheetName val="[SHOPLIST.xls]/VWVU))tÏØ0__23"/>
      <sheetName val="[SHOPLIST.xls]/VWVU))tÏØ0__22"/>
      <sheetName val="[SHOPLIST.xls]70,/0s«iÆøí¬i6"/>
      <sheetName val="[SHOPLIST.xls]/VW1"/>
      <sheetName val="[SHOPLIST.xls]70,/0s«iÆøí¬i7"/>
      <sheetName val="[SHOPLIST.xls]/VW2"/>
      <sheetName val="[SHOPLIST.xls]/VWVU))tÏØ0__31"/>
      <sheetName val="[SHOPLIST.xls]70,/0s«_iÆø_í¬_i1"/>
      <sheetName val="[SHOPLIST.xls]70?,/0?s«i?Æøí¬i1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_SHOPLIST.xls_70_x005f_x0000_,_0_x000"/>
      <sheetName val="satış planı (2)"/>
      <sheetName val="Tahsilat"/>
      <sheetName val="JAN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Démol_"/>
      <sheetName val="[SHOPLIST_xls][SHOPLIST_xls]70?"/>
      <sheetName val="Spacing_of_Delineators"/>
      <sheetName val="Tender Stage"/>
      <sheetName val="Delay Clasifications"/>
      <sheetName val="PA Milestones"/>
      <sheetName val="S-Curve_Update1"/>
      <sheetName val="[SHOPLIST_xls]70_x005f_x0000_,/0_x00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VESSELS_1"/>
      <sheetName val="GRAPH_DATA"/>
      <sheetName val="70_x005f_x0000_,/0_x005f_x0000_"/>
      <sheetName val="BUR"/>
      <sheetName val="Product Sheet40"/>
      <sheetName val="DVL"/>
      <sheetName val="Data Works"/>
      <sheetName val="Works"/>
      <sheetName val="UC-Testing"/>
      <sheetName val="Control Panel"/>
      <sheetName val="[SHOPLIST_xls][SHOPLIST_xls]7_2"/>
      <sheetName val="[SHOPLIST_xls][SHOPLIST_xls]7_3"/>
      <sheetName val="DVM Sizing Calculator- 10 ips "/>
      <sheetName val="[SHOPLIST_xls]70___0_s__i_____3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Cost Rates"/>
      <sheetName val="LOOKUP(MM)"/>
      <sheetName val="간접비내역-1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Лист1"/>
      <sheetName val="Fiyatlar"/>
      <sheetName val="50"/>
      <sheetName val="Kur"/>
      <sheetName val="HAKEDİŞ "/>
      <sheetName val="keşif özeti"/>
      <sheetName val="Katsayılar"/>
      <sheetName val="HSBC"/>
      <sheetName val="REBAR"/>
      <sheetName val="Cost Summary"/>
      <sheetName val="Cost Summary SD"/>
      <sheetName val="Schedule S-Curve Revision#3"/>
      <sheetName val="2.223M_due to adj profit"/>
      <sheetName val="hiddenSheet"/>
      <sheetName val="プロジェクト概要"/>
      <sheetName val="[SHOPLIST.xls]70,/0s�i����i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BT3-Package 05"/>
      <sheetName val="BOQ-Civil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8_0_Programme"/>
      <sheetName val="Démol_1"/>
      <sheetName val="Spacing_of_Delineators1"/>
      <sheetName val="P-Ins_&amp;_Bonds1"/>
      <sheetName val="Item_List_OLD"/>
      <sheetName val="Schedules PL"/>
      <sheetName val="Schedules BS"/>
      <sheetName val="STOCKWTG"/>
      <sheetName val="POLY"/>
      <sheetName val="Advance Recovery"/>
      <sheetName val="SC Cost FEB 03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[SHOPLIST_xls]70,/0s«i_x1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_VWVU))tÏØ0__20"/>
      <sheetName val="_SHOPLIST_xls_70,_0s«iÆøí¬i16"/>
      <sheetName val="[SHOPLIST_xls]/VWVU))tÏØ0_108"/>
      <sheetName val="[SHOPLIST_xls]/VWVU))tÏØ0_109"/>
      <sheetName val="_SHOPLIST_xls__SHOPLIST_xls_726"/>
      <sheetName val="_SHOPLIST_xls__SHOPLIST_xls_727"/>
      <sheetName val="개시대사_(2)2"/>
      <sheetName val="Ref_Arch2"/>
      <sheetName val="Div_Summary2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_SHOPLIST_xls__SHOPLIST_xls_728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[SHOPLIST_xls]/VWVU))tÏØ0_110"/>
      <sheetName val="[SHOPLIST_xls]/VWVU))tÏØ0_111"/>
      <sheetName val="[SHOPLIST_xls]/VWVU))tÏØ0_112"/>
      <sheetName val="[SHOPLIST_xls]/VWVU))tÏØ0_113"/>
      <sheetName val="Other_Cost_Norms2"/>
      <sheetName val="Div_10-Specialities_2"/>
      <sheetName val="MALE_&amp;_FEMALE_2"/>
      <sheetName val="6_2_Floor_Finishes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ata_2"/>
      <sheetName val="[SHOPLIST_xls]/VWVU))tÏØ0_114"/>
      <sheetName val="Démol_2"/>
      <sheetName val="WATER_DUCT_-_IC_212"/>
      <sheetName val="Asset_Desc2"/>
      <sheetName val="[SHOPLIST_xls]70,/0s«i_x2"/>
      <sheetName val="Account_Codes2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_VWVU))tÏØ0__21"/>
      <sheetName val="_SHOPLIST_xls_70,_0s«iÆøí¬i17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_SHOPLIST_xls__SHOPLIST_xls_729"/>
      <sheetName val="_SHOPLIST_xls__SHOPLIST_xls_730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_SHOPLIST_xls__SHOPLIST_xls_731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FLOOR_AND_CEILING1"/>
      <sheetName val="area_comp_2011_01_18_(2)1"/>
      <sheetName val="drop_down_lists1"/>
      <sheetName val="PH_51"/>
      <sheetName val="[SHOPLIST_xls][SHOPLIST_xls]7_1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7_8"/>
      <sheetName val="[SHOPLIST_xls][SHOPLIST_xls]7_9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8_0_Programme1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[SHOPLIST_xls]744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745"/>
      <sheetName val="[SHOPLIST_xls][SHOPLIST_xls]746"/>
      <sheetName val="[SHOPLIST_xls][SHOPLIST_xls]_35"/>
      <sheetName val="[SHOPLIST_xls][SHOPLIST_xls]_36"/>
      <sheetName val="[SHOPLIST_xls][SHOPLIST_xls]_37"/>
      <sheetName val="[SHOPLIST_xls][SHOPLIST_xls]747"/>
      <sheetName val="[SHOPLIST_xls][SHOPLIST_xls]_38"/>
      <sheetName val="[SHOPLIST_xls][SHOPLIST_xls]_39"/>
      <sheetName val="[SHOPLIST_xls][SHOPLIST_xls]748"/>
      <sheetName val="[SHOPLIST_xls][SHOPLIST_xls]_40"/>
      <sheetName val="[SHOPLIST_xls][SHOPLIST_xls]749"/>
      <sheetName val="[SHOPLIST_xls][SHOPLIST_xls]_41"/>
      <sheetName val="[SHOPLIST_xls][SHOPLIST_xls]_4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Qty SR"/>
      <sheetName val="EW SR"/>
      <sheetName val="Macro custom function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Index sheet"/>
      <sheetName val="G29A"/>
      <sheetName val="foot-slab_rein_x0000__x0000_"/>
      <sheetName val="foot-slab_reinø_x0006_"/>
      <sheetName val="foot-slab_reinÝ¥"/>
      <sheetName val="foot-slab_reinP"/>
      <sheetName val="SUM-AIR-Submit"/>
      <sheetName val="Summary-margin calc"/>
      <sheetName val=" N Finansal Eğri"/>
      <sheetName val="[SHOPLIST_xls]70,/0s«_iÆø_í¬1"/>
      <sheetName val="[SHOPLIST_xls]70,/0s«iÆøí¬i31"/>
      <sheetName val="Bill_3_Boutique"/>
      <sheetName val="Landscape_No_1"/>
      <sheetName val="MEP_No_3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[SHOPLIST_xls]70___0_s__i_____4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Gene��i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[SHOPLIST_xls]/VW1"/>
      <sheetName val="[SHOPLIST_xls]70,/0s«iÆøí¬i110"/>
      <sheetName val="[SHOPLIST_xls]70,/0s«_iÆø_í¬2"/>
      <sheetName val="[SHOPLIST_xls]70,/0s«iÆøí¬i22"/>
      <sheetName val="[SHOPLIST_xls]70,/0s«iÆøí¬i32"/>
      <sheetName val="Bill_3_Boutique1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121"/>
      <sheetName val="[SHOPLIST_xls][SHOPLIST_xls]122"/>
      <sheetName val="[SHOPLIST_xls][SHOPLIST_xls]123"/>
      <sheetName val="[SHOPLIST_xls][SHOPLIST_xls]124"/>
      <sheetName val="[SHOPLIST_xls][SHOPLIST_xls]125"/>
      <sheetName val="[SHOPLIST_xls][SHOPLIST_xls]126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[SHOPLIST_xls][SHOPLIST_xls]759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URA-C1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/VWVU))tÏØ0__64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_SHOPLIST_xls_7014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Dash_board17"/>
      <sheetName val="Labour_Rate_14"/>
      <sheetName val="Balance_Sheet6"/>
      <sheetName val="precast_RC_element8"/>
      <sheetName val="pile_Fabrication8"/>
      <sheetName val="Div_07_Thermal_&amp;_Moisture8"/>
      <sheetName val="[SHOPLIST_xls][SHOPLIST_xls]/V6"/>
      <sheetName val="AOP_Summary-28"/>
      <sheetName val="Data_Validation8"/>
      <sheetName val="Div26_-_Elect8"/>
      <sheetName val="CHUNG_CU_CARRILON8"/>
      <sheetName val="B-3_2_EB6"/>
      <sheetName val="Sheet_Index6"/>
      <sheetName val="Core_Data6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SI_223"/>
      <sheetName val="TO_List3"/>
      <sheetName val="CCTV_DATA3"/>
      <sheetName val="Joseph_Record3"/>
      <sheetName val="Drop_down2"/>
      <sheetName val="FAL_intern3"/>
      <sheetName val="[SHOPLIST_xls]70,/0s«iÆøí¬i23"/>
      <sheetName val="SUBS_SUM"/>
      <sheetName val="ASD_Sum_of_Parts"/>
      <sheetName val="Cost_Heaࡤing"/>
      <sheetName val="[SHOPLIST_xls]_VW__VU_________5"/>
      <sheetName val="[SHOPLIST_xls]_VW__VU_________6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[SHOPLIST_xls]70___0_s__i_____8"/>
      <sheetName val="[SHOPLIST_xls]_VW__VU_________7"/>
      <sheetName val="[SHOPLIST_xls]_VW__VU_________8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9"/>
      <sheetName val="[SHOPLIST_xls]_VW__VU________10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x005f_x005f_x005f_x0000__3"/>
      <sheetName val="[SHOPLIST_xls]_SHOPLIST_xls_318"/>
      <sheetName val="[SHOPLIST_xls]_SHOPLIST_xls_319"/>
      <sheetName val="tower_and_monopoles_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Income_Statement"/>
      <sheetName val="RBD_ENG"/>
      <sheetName val="RBD_SLD_RLD"/>
      <sheetName val="V_Summary"/>
      <sheetName val="[SHOPLIST_xls]70___0_s__i____14"/>
      <sheetName val="[SHOPLIST_xls]_VW__VU________11"/>
      <sheetName val="[SHOPLIST_xls]70___0_s__i____15"/>
      <sheetName val="[SHOPLIST_xls]70_x005f_x0000___0_x0_6"/>
      <sheetName val="[SHOPLIST_xls]70___0_s__i____16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_SHOPLIST_xls_464"/>
      <sheetName val="[SHOPLIST_xls]_SHOPLIST_xls_465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70_x005f_x005f_x005f_x0000__5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SHOPLIST_xls_583"/>
      <sheetName val="[SHOPLIST_xls]_VW__VU________16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_SHOPLIST_xls_70_x005f_x0000_,_0_x000"/>
      <sheetName val="Unit_cost-_Drain-Protection-1_"/>
      <sheetName val="Unit_cost-_Drain-Protection-2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Mnhr_Book_Updated_11_10_2018"/>
      <sheetName val="辽电初设_XLS_定额"/>
      <sheetName val="REQ_REMARKS"/>
      <sheetName val="footing for SP"/>
      <sheetName val="EST"/>
      <sheetName val="Front Sheet"/>
      <sheetName val="Indirect Costs"/>
      <sheetName val="Inventory "/>
      <sheetName val="Note"/>
      <sheetName val="PRO_DCI"/>
      <sheetName val="Fdata"/>
      <sheetName val="Matl"/>
      <sheetName val="[SHOPLIST_xls]70,/0s«_iÆø_í¬3"/>
      <sheetName val="[SHOPLIST_xls]70,/0s«iÆøí¬i33"/>
      <sheetName val="foot-slab_rein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total"/>
      <sheetName val="RateAnalysis"/>
      <sheetName val="Summary year Plan"/>
      <sheetName val="Fee Rate Summary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ConferenceCentre______________2"/>
      <sheetName val="NPV"/>
      <sheetName val="P Staff fac"/>
      <sheetName val="foot-slab_reinø"/>
      <sheetName val="Internal"/>
      <sheetName val="maingirder"/>
      <sheetName val="basic-data"/>
      <sheetName val="Enquire"/>
      <sheetName val="ROY"/>
      <sheetName val="12"/>
      <sheetName val="BS "/>
      <sheetName val="Accounts"/>
      <sheetName val="[SHOPLIST_xls]70,/0s«iÆøí¬i24"/>
      <sheetName val="[SHOPLIST_xls]70,/0s«iÆøí¬i111"/>
      <sheetName val="[SHOPLIST_xls]70,/0s«_iÆø_í¬4"/>
      <sheetName val="[SHOPLIST_xls]70,/0s«iÆøí¬i25"/>
      <sheetName val="[SHOPLIST_xls]70,/0s«iÆøí¬i34"/>
      <sheetName val="_boaboard_(1)2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information"/>
      <sheetName val="Price List"/>
      <sheetName val="Total_PrC-Goldi"/>
      <sheetName val="Cost Factor Sheet"/>
      <sheetName val="Load Sch, Cable Sel &amp; Qty"/>
      <sheetName val="Factor Sheet"/>
      <sheetName val="Price Sheet"/>
      <sheetName val="AN"/>
      <sheetName val="Beach Villas"/>
      <sheetName val="Overwater Villas"/>
      <sheetName val="Presidential Villa"/>
      <sheetName val="Rate_analysis21"/>
      <sheetName val="_VWVU))tÏØ0__23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Finansal_tamamlanma_Eğrisi7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Dropdown_List7"/>
      <sheetName val="New_Bld7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ec__A-PQ7"/>
      <sheetName val="Preamble_B7"/>
      <sheetName val="Sec__C-Dayworks7"/>
      <sheetName val="d5_7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GENERAL_SUMMARY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B2-DV_No_025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Comp_equip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Grand_Summary_5"/>
      <sheetName val="Bill_No_01_-_GI_5"/>
      <sheetName val="combined_5"/>
      <sheetName val="summary-Optional_5"/>
      <sheetName val="B14_02_5"/>
      <sheetName val="Prov_Sum_5"/>
      <sheetName val="Démol_5"/>
      <sheetName val="Contractor_Application5"/>
      <sheetName val="08_MEP_Summary5"/>
      <sheetName val="Addnl_works5"/>
      <sheetName val="B3__Material_on_Site-Detail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Data_Works"/>
      <sheetName val="Control_Panel"/>
      <sheetName val="Dropdown Attributes"/>
      <sheetName val="2.2 STAFF Scedule"/>
      <sheetName val="FSA"/>
      <sheetName val="BoatTMP"/>
      <sheetName val="foot-slab_reinl"/>
      <sheetName val="Admin TAKE OFF"/>
      <sheetName val="Doi so"/>
      <sheetName val="F4-F7"/>
      <sheetName val="토공"/>
      <sheetName val="CỘT + VÁCH B2-B4"/>
      <sheetName val="SEX"/>
      <sheetName val="조명시설"/>
      <sheetName val="Du thau"/>
      <sheetName val="Door &amp; Window- Schedule"/>
      <sheetName val="Buy vs. Lease Car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BOQ(MECH)"/>
      <sheetName val="BOQ(ELEC) "/>
      <sheetName val="입찰안"/>
      <sheetName val="Nhan cong"/>
      <sheetName val="負荷集計（断熱不燃）"/>
      <sheetName val="Liệt kê"/>
      <sheetName val="MTO REV_2_ARMOR_"/>
      <sheetName val="Vat tu XD"/>
      <sheetName val="PS-Labour_M"/>
      <sheetName val="402"/>
      <sheetName val="BMS"/>
      <sheetName val="sort2"/>
      <sheetName val="個案9411"/>
      <sheetName val="Ｎｏ.13"/>
      <sheetName val="Budget Code"/>
      <sheetName val="CPBTXM-THUONG"/>
      <sheetName val="BXLDL"/>
      <sheetName val="설계내역서"/>
      <sheetName val="Geneí¬_x0008_"/>
      <sheetName val="70_x0000_,_0_"/>
      <sheetName val="70_x0000_,/0_x0000_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264"/>
      <sheetName val="A. Electrical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eqpmad2"/>
      <sheetName val="결과조달"/>
      <sheetName val="SG"/>
      <sheetName val="LEGEND"/>
      <sheetName val="ESTI_"/>
      <sheetName val="DI_ESTI"/>
      <sheetName val="SP10"/>
      <sheetName val="Priced BOQ"/>
      <sheetName val="Nhan_cong"/>
      <sheetName val="Liệt_kê"/>
      <sheetName val="Ｎｏ_13"/>
      <sheetName val="Budget_Code"/>
      <sheetName val="VO-MC"/>
      <sheetName val="VO-Curtain Wall"/>
      <sheetName val="VO-M&amp;E"/>
      <sheetName val="Bar.Sched"/>
      <sheetName val="公寓材料表"/>
      <sheetName val="ANL"/>
      <sheetName val="TH thiet bi"/>
      <sheetName val="TH vat tu"/>
      <sheetName val="TH may TC"/>
      <sheetName val="Bang phan tich"/>
      <sheetName val="DM Chi phi"/>
      <sheetName val="HD-XUAT"/>
      <sheetName val="SORT"/>
      <sheetName val="IBASE"/>
      <sheetName val="FAB별"/>
      <sheetName val="BAOGIATHANG"/>
      <sheetName val="DAODAT"/>
      <sheetName val="vanchuyen TC"/>
      <sheetName val="Bill 1_Prelim"/>
      <sheetName val="Bill 2_Bored Pile"/>
      <sheetName val="CTG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TK T2"/>
      <sheetName val="TĐ-L2"/>
      <sheetName val="T2.CAMERA"/>
      <sheetName val="T2.LOA"/>
      <sheetName val="T2.TRUNKING"/>
      <sheetName val="T2.MANG"/>
      <sheetName val="電気設備表"/>
      <sheetName val="BQ_SUM"/>
      <sheetName val="BQ_T"/>
      <sheetName val="Btra"/>
      <sheetName val="GiaVL"/>
      <sheetName val="PL-F&amp;B"/>
      <sheetName val="GAEYO"/>
      <sheetName val="갑지1"/>
      <sheetName val="概総括1"/>
      <sheetName val="[SHOPLIST.xls]70_x0000_,/0_x0000_"/>
      <sheetName val="HĐ"/>
      <sheetName val="갑지(추정)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70,_0_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70,/0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Fitout"/>
      <sheetName val="Bill of Qty MEP"/>
      <sheetName val="6MONTHS"/>
      <sheetName val="諸経費"/>
      <sheetName val="清水計算営業税率関連"/>
      <sheetName val="Goc CC"/>
      <sheetName val="shuttering"/>
      <sheetName val="CFS3"/>
      <sheetName val="14267"/>
      <sheetName val="Structured Cabling"/>
      <sheetName val="IS"/>
      <sheetName val="Configurations"/>
      <sheetName val="Technical"/>
      <sheetName val="VD-CALC"/>
      <sheetName val="内訳書"/>
      <sheetName val="[SHOPLIST.xls]_VW__VU________20"/>
      <sheetName val="[SHOPLIST.xls]_VW__VU________21"/>
      <sheetName val="[SHOPLIST.xls]70_x005f_x0000___0_x_11"/>
      <sheetName val="[SHOPLIST.xls]70___0_s__i____30"/>
      <sheetName val="[SHOPLIST.xls]70___0_s__i____31"/>
      <sheetName val="[SHOPLIST.xls]70_x005f_x005f_x005f_x0000__9"/>
      <sheetName val="5.1-AB"/>
      <sheetName val="[SHOPLIST.xls]70_x005f_x005f_x005f_x0000_10"/>
      <sheetName val="[SHOPLIST.xls]70___0_s__i____32"/>
      <sheetName val="[SHOPLIST.xls]_VW__VU________22"/>
      <sheetName val="[SHOPLIST.xls]_VW__VU________23"/>
      <sheetName val="[SHOPLIST.xls]70_x005f_x0000___0_x_12"/>
      <sheetName val="[SHOPLIST.xls]70___0_s__i____33"/>
      <sheetName val="[SHOPLIST.xls]70___0_s__i____34"/>
      <sheetName val="[SHOPLIST.xls]70___0_s__i____35"/>
      <sheetName val="[SHOPLIST.xls]70_x005f_x005f_x005f_x0000_11"/>
      <sheetName val="Services_InitialEst_UtilityServ"/>
      <sheetName val="[SHOPLIST_xls]70,/0_x000"/>
      <sheetName val="satış_planı_(2)"/>
      <sheetName val="B_Room_W_Done_Progress"/>
      <sheetName val="SUMMARY_(ROOM)"/>
      <sheetName val="W_D_Prgress_Public_area"/>
      <sheetName val="SUMMARY_Public"/>
      <sheetName val="IPL_SCHEDULE"/>
      <sheetName val="contents "/>
      <sheetName val="Div.8 - Opening"/>
      <sheetName val="Div .9- Finishes"/>
      <sheetName val="Total "/>
      <sheetName val="Currency Rate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Msw-study"/>
      <sheetName val="BF2001"/>
      <sheetName val="شهادة الدفع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Sheet"/>
      <sheetName val="sc"/>
      <sheetName val="[SHOPLIST.xls]_SHOPLIST_xl_1080"/>
      <sheetName val="[SHOPLIST.xls]_SHOPLIST_xl_1081"/>
      <sheetName val="[SHOPLIST.xls]_SHOPLIST_xl_108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SHOPLIST_xl_1223"/>
      <sheetName val="[SHOPLIST.xls]_SHOPLIST_xl_1224"/>
      <sheetName val="[SHOPLIST.xls]_SHOPLIST_xl_1225"/>
      <sheetName val="[SHOPLIST.xls]_SHOPLIST_xl_1226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_xls]70,/0s«iÆøí¬i26"/>
      <sheetName val="Joseph_Record4"/>
      <sheetName val="[SHOPLIST_xls]70,/0s«iÆøí¬i112"/>
      <sheetName val="[SHOPLIST_xls]70,/0s«_iÆø_í¬5"/>
      <sheetName val="[SHOPLIST_xls]70,/0s«iÆøí¬i27"/>
      <sheetName val="[SHOPLIST_xls]70,/0s«iÆøí¬i35"/>
      <sheetName val="Drop_down3"/>
      <sheetName val="_boaboard_(1)3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MPC"/>
      <sheetName val="Utility Summary"/>
      <sheetName val="h-013211-2"/>
      <sheetName val="All BGL List"/>
      <sheetName val="Budget Config"/>
      <sheetName val="All Department List"/>
      <sheetName val="PASARELA"/>
      <sheetName val="#3E1_GCR"/>
      <sheetName val="[SHOPLIST_xls]70___0_s__i____26"/>
      <sheetName val="BT3-Package_05"/>
      <sheetName val="Свод_(Бюджет)"/>
      <sheetName val="Свод_(понедельно)"/>
      <sheetName val="Статьи_расходов"/>
      <sheetName val="[SHOPLIST_xls]70,/0s«iÆøí¬i61"/>
      <sheetName val="[SHOPLIST_xls]/VW18"/>
      <sheetName val="[SHOPLIST_xls]70,/0s«iÆøí¬i71"/>
      <sheetName val="[SHOPLIST_xls]/VW21"/>
      <sheetName val="[SHOPLIST_xls]70,/0s«_iÆø_í¬_18"/>
      <sheetName val="[SHOPLIST_xls]70?,/0?s«i?Æøí¬18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[SHOPLIST_xls]70,/0s�i����i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_SHOPLIST_xl_1314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/VWVU))tÏØ0__61"/>
      <sheetName val="[SHOPLIST.xls]/VWVU))tÏØ0__71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[SHOPLIST.xls]_SHOPLIST_xl_1393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_SHOPLIST_xl_1436"/>
      <sheetName val="[SHOPLIST.xls]_SHOPLIST_xl_1437"/>
      <sheetName val="[SHOPLIST.xls]_SHOPLIST_xl_1438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_SHOPLIST_xl_1470"/>
      <sheetName val="[SHOPLIST.xls]_SHOPLIST_xl_1471"/>
      <sheetName val="[SHOPLIST.xls]_SHOPLIST_xl_1472"/>
      <sheetName val="[SHOPLIST.xls]70___0_s__i____36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70___0_s__i____37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_SHOPLIST_xl_1755"/>
      <sheetName val="[SHOPLIST.xls]_SHOPLIST_xl_1756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 Est "/>
      <sheetName val="Finansal_tamamlanma_Eğrisi8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Doha_Farm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SI_225"/>
      <sheetName val="TO_List5"/>
      <sheetName val="CCTV_DATA5"/>
      <sheetName val="FAL_intern5"/>
      <sheetName val="Spacing_of_Delineators2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Item_List_OLD2"/>
      <sheetName val="B_Room_W_Done_Progress2"/>
      <sheetName val="SUMMARY_(ROOM)2"/>
      <sheetName val="W_D_Prgress_Public_area2"/>
      <sheetName val="SUMMARY_Public2"/>
      <sheetName val="Tender_Stage1"/>
      <sheetName val="Delay_Clasifications1"/>
      <sheetName val="PA_Milestones1"/>
      <sheetName val="Dropdown Lists"/>
      <sheetName val="AOR"/>
      <sheetName val="SGOLD FEB"/>
      <sheetName val="VC2 8.98"/>
      <sheetName val="Attachment 1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Doi_so2"/>
      <sheetName val="CỘT_+_VÁCH_B2-B42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B100-Cable Rack"/>
      <sheetName val="Slide 6 - Returns &amp; NWC"/>
      <sheetName val="cables"/>
      <sheetName val="4.1 G Ammount"/>
      <sheetName val="PLUMBING WORK ADDITIONS"/>
      <sheetName val="eval"/>
      <sheetName val="calcul"/>
      <sheetName val="foot-slab_rein_x000c__x0002_"/>
      <sheetName val="Income_Statement1"/>
      <sheetName val="Schedules_PL"/>
      <sheetName val="Schedules_BS"/>
      <sheetName val="Summary-margin_calc"/>
      <sheetName val="Cost_Any."/>
      <sheetName val="CAUSTIC"/>
      <sheetName val="12. Ins &amp; Bonds"/>
      <sheetName val="3. Staff Facilities"/>
      <sheetName val="11. Clients Requirements"/>
      <sheetName val="Legal Risk Analysis"/>
      <sheetName val="pri-com"/>
      <sheetName val="Detail In Door Stad"/>
      <sheetName val="8. Cover"/>
      <sheetName val="Cost_Rates"/>
      <sheetName val="Qty_SR"/>
      <sheetName val="EW_SR"/>
      <sheetName val="CRUDE-D"/>
      <sheetName val="POSTLPG"/>
      <sheetName val="S'PORE-D"/>
      <sheetName val="POSTF1"/>
      <sheetName val="POSTHD1"/>
      <sheetName val="PO97(02)"/>
      <sheetName val="[SHOPLIST_xls]/VW3"/>
      <sheetName val="P-Ins_&amp;_Bonds4"/>
      <sheetName val="Admin_TAKE_OFF1"/>
      <sheetName val="Admin_TAKE_OFF"/>
      <sheetName val="[SHOPLIST_xls]/VW2"/>
      <sheetName val="P-Ins_&amp;_Bonds3"/>
      <sheetName val="Assmpns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Section(0)Preliminaries"/>
      <sheetName val="Section(1)Demolition"/>
      <sheetName val="Section(2)Exca "/>
      <sheetName val="2_0_Cover_Sum"/>
      <sheetName val="Cost_Summary"/>
      <sheetName val="Cost_Summary_SD"/>
      <sheetName val="Schedule_S-Curve_Revision#3"/>
      <sheetName val="2_223M_due_to_adj_profit"/>
      <sheetName val="HAKEDİŞ_"/>
      <sheetName val="keşif_özeti"/>
      <sheetName val="_SHOPLIST_xls__SH1"/>
      <sheetName val="_SHOPLIST_xls_70_1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7"/>
      <sheetName val="1. Scenario Manager"/>
      <sheetName val="[SHOPLIST.xls]70___0_s__i____48"/>
      <sheetName val="[SHOPLIST.xls]_VW__VU________28"/>
      <sheetName val="[SHOPLIST.xls]_VW__VU________29"/>
      <sheetName val="[SHOPLIST.xls]70___0_s__i____49"/>
      <sheetName val="[SHOPLIST.xls]70_x005f_x0000___0_x_15"/>
      <sheetName val="[SHOPLIST.xls]70___0_s__i____50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_SHOPLIST_xl_3350"/>
      <sheetName val="[SHOPLIST.xls]_SHOPLIST_xl_3351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70_x005f_x005f_x005f_x0000_14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70___0_s__i____51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_SHOPLIST_xl_3452"/>
      <sheetName val="[SHOPLIST.xls]_SHOPLIST_xl_3453"/>
      <sheetName val="[SHOPLIST.xls]_SHOPLIST_xl_3454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2142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1953"/>
      <sheetName val="[SHOPLIST.xls]70___0_s__i____38"/>
      <sheetName val="[SHOPLIST.xls]_SHOPLIST_xl_2148"/>
      <sheetName val="[SHOPLIST.xls]_SHOPLIST_xl_2149"/>
      <sheetName val="[SHOPLIST.xls]_SHOPLIST_xl_1954"/>
      <sheetName val="[SHOPLIST.xls]_SHOPLIST_xl_1955"/>
      <sheetName val="[SHOPLIST.xls]_SHOPLIST_xl_2150"/>
      <sheetName val="[SHOPLIST.xls]_SHOPLIST_xl_1956"/>
      <sheetName val="[SHOPLIST.xls]_SHOPLIST_xl_2151"/>
      <sheetName val="[SHOPLIST.xls]_SHOPLIST_xl_1957"/>
      <sheetName val="[SHOPLIST.xls]_SHOPLIST_xl_2152"/>
      <sheetName val="[SHOPLIST.xls]_SHOPLIST_xl_1958"/>
      <sheetName val="[SHOPLIST.xls]_SHOPLIST_xl_1959"/>
      <sheetName val="[SHOPLIST.xls]_SHOPLIST_xl_2153"/>
      <sheetName val="[SHOPLIST.xls]_SHOPLIST_xl_1960"/>
      <sheetName val="[SHOPLIST.xls]_SHOPLIST_xl_2154"/>
      <sheetName val="[SHOPLIST.xls]_SHOPLIST_xl_1961"/>
      <sheetName val="[SHOPLIST.xls]_SHOPLIST_xl_2155"/>
      <sheetName val="[SHOPLIST.xls]_SHOPLIST_xl_1962"/>
      <sheetName val="[SHOPLIST.xls]_SHOPLIST_xl_2156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2157"/>
      <sheetName val="[SHOPLIST.xls]_SHOPLIST_xl_1970"/>
      <sheetName val="[SHOPLIST.xls]_SHOPLIST_xl_1971"/>
      <sheetName val="[SHOPLIST.xls]_SHOPLIST_xl_1972"/>
      <sheetName val="[SHOPLIST.xls]_SHOPLIST_xl_2158"/>
      <sheetName val="[SHOPLIST.xls]_SHOPLIST_xl_1973"/>
      <sheetName val="[SHOPLIST.xls]_SHOPLIST_xl_1974"/>
      <sheetName val="[SHOPLIST.xls]_SHOPLIST_xl_2159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2160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2161"/>
      <sheetName val="[SHOPLIST.xls]_SHOPLIST_xl_1991"/>
      <sheetName val="[SHOPLIST.xls]_SHOPLIST_xl_2162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163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164"/>
      <sheetName val="[SHOPLIST.xls]_SHOPLIST_xl_2165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166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167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168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169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170"/>
      <sheetName val="[SHOPLIST.xls]_SHOPLIST_xl_2063"/>
      <sheetName val="[SHOPLIST.xls]_SHOPLIST_xl_2064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065"/>
      <sheetName val="[SHOPLIST.xls]_SHOPLIST_xl_2175"/>
      <sheetName val="[SHOPLIST.xls]_SHOPLIST_xl_2176"/>
      <sheetName val="[SHOPLIST.xls]_SHOPLIST_xl_2177"/>
      <sheetName val="[SHOPLIST.xls]70___0_s__i____39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_SHOPLIST_xl_2074"/>
      <sheetName val="[SHOPLIST.xls]_SHOPLIST_xl_2075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253"/>
      <sheetName val="[SHOPLIST.xls]_SHOPLIST_xl_2254"/>
      <sheetName val="[SHOPLIST.xls]_SHOPLIST_xl_2255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271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70___0_s__i____40"/>
      <sheetName val="[SHOPLIST.xls]_VW__VU________24"/>
      <sheetName val="[SHOPLIST.xls]_VW__VU________25"/>
      <sheetName val="[SHOPLIST.xls]70_x005f_x0000___0_x_13"/>
      <sheetName val="[SHOPLIST.xls]70___0_s__i____41"/>
      <sheetName val="[SHOPLIST.xls]_SHOPLIST_xl_2272"/>
      <sheetName val="[SHOPLIST.xls]70___0_s__i____4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70_x005f_x005f_x005f_x0000_12"/>
      <sheetName val="[SHOPLIST.xls]_SHOPLIST_xl_2384"/>
      <sheetName val="[SHOPLIST.xls]70___0_s__i____43"/>
      <sheetName val="[SHOPLIST.xls]_SHOPLIST_xl_3455"/>
      <sheetName val="[SHOPLIST.xls]_SHOPLIST_xl_3456"/>
      <sheetName val="[SHOPLIST.xls]_SHOPLIST_xl_3457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_SHOPLIST_xl_2393"/>
      <sheetName val="[SHOPLIST.xls]_SHOPLIST_xl_2394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3458"/>
      <sheetName val="[SHOPLIST.xls]_SHOPLIST_xl_3459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3533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_SHOPLIST_xl_2825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2913"/>
      <sheetName val="[SHOPLIST.xls]_SHOPLIST_xl_2914"/>
      <sheetName val="[SHOPLIST.xls]_SHOPLIST_xl_2915"/>
      <sheetName val="[SHOPLIST.xls]_SHOPLIST_xl_2916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70___0_s__i____44"/>
      <sheetName val="[SHOPLIST.xls]_VW__VU________26"/>
      <sheetName val="[SHOPLIST.xls]_VW__VU________27"/>
      <sheetName val="[SHOPLIST.xls]70_x005f_x0000___0_x_14"/>
      <sheetName val="[SHOPLIST.xls]70___0_s__i____45"/>
      <sheetName val="[SHOPLIST.xls]_SHOPLIST_xl_3026"/>
      <sheetName val="[SHOPLIST.xls]70___0_s__i____46"/>
      <sheetName val="[SHOPLIST.xls]_SHOPLIST_xl_3027"/>
      <sheetName val="[SHOPLIST.xls]_SHOPLIST_xl_3028"/>
      <sheetName val="[SHOPLIST.xls]_SHOPLIST_xl_3029"/>
      <sheetName val="[SHOPLIST.xls]_SHOPLIST_xl_3030"/>
      <sheetName val="[SHOPLIST.xls]_SHOPLIST_xl_3031"/>
      <sheetName val="[SHOPLIST.xls]_SHOPLIST_xl_3032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70_x005f_x005f_x005f_x0000_13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70___0_s__i____47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DESCRIPTIONS"/>
      <sheetName val="M-480"/>
      <sheetName val="M-519"/>
      <sheetName val="bkg"/>
      <sheetName val="cbrd460"/>
      <sheetName val="bcl"/>
      <sheetName val="C-7-9-1-J (ESU 1,2,3,4)"/>
      <sheetName val="bill no 2"/>
      <sheetName val="bill no 3"/>
      <sheetName val="bill no 4"/>
      <sheetName val="bill no 5"/>
      <sheetName val="bill no 6"/>
      <sheetName val="bill no 7"/>
      <sheetName val="bill no 8"/>
      <sheetName val="EW01-B7"/>
      <sheetName val="EW02-B7"/>
      <sheetName val="EW03-B7"/>
      <sheetName val="EW04-B7"/>
      <sheetName val="EW05-B7"/>
      <sheetName val="VO ( Bus Bays &amp; Park)"/>
      <sheetName val="VO (Fair face wall)"/>
      <sheetName val="VO (Heavy Veh.Access)"/>
      <sheetName val="VO-Pipe&amp;Slab Culvt"/>
      <sheetName val="VO (Raised foot walk)"/>
      <sheetName val="VO Bill-4 &amp; 5"/>
      <sheetName val="VO (WATCHER's HUT)"/>
      <sheetName val="VO (Water Tank)"/>
      <sheetName val="Projects Name"/>
      <sheetName val="DVM_Sizing_Calculator-_10_ips_"/>
      <sheetName val="[SHOPLIST_xls]70___0_s__i____28"/>
      <sheetName val="footing_for_SP"/>
      <sheetName val="[SHOPLIST_xls][SHOPLIST_xls]/V7"/>
      <sheetName val="[SHOPLIST_xls]_VW__VU________19"/>
      <sheetName val="[SHOPLIST_xls]70_x005f_x0000___0_x_10"/>
      <sheetName val="[SHOPLIST_xls]70___0_s__i____29"/>
      <sheetName val="[SHOPLIST_xls]_VW__VU________20"/>
      <sheetName val="[SHOPLIST_xls]70___0_s__i____30"/>
      <sheetName val="[SHOPLIST_xls]_SHOPLIST_xl_1080"/>
      <sheetName val="[SHOPLIST_xls]_SHOPLIST_xl_1081"/>
      <sheetName val="[SHOPLIST_xls]_SHOPLIST_xl_1082"/>
      <sheetName val="[SHOPLIST_xls]_SHOPLIST_xl_1083"/>
      <sheetName val="[SHOPLIST_xls]_SHOPLIST_xl_1084"/>
      <sheetName val="[SHOPLIST_xls]_SHOPLIST_xl_1085"/>
      <sheetName val="[SHOPLIST_xls]_SHOPLIST_xl_1086"/>
      <sheetName val="[SHOPLIST_xls]_SHOPLIST_xl_1087"/>
      <sheetName val="[SHOPLIST_xls]_SHOPLIST_xl_1088"/>
      <sheetName val="[SHOPLIST_xls]_SHOPLIST_xl_1089"/>
      <sheetName val="[SHOPLIST_xls]_SHOPLIST_xl_1090"/>
      <sheetName val="[SHOPLIST_xls]_SHOPLIST_xl_1091"/>
      <sheetName val="[SHOPLIST_xls]_SHOPLIST_xl_1092"/>
      <sheetName val="[SHOPLIST_xls]_SHOPLIST_xl_1093"/>
      <sheetName val="[SHOPLIST_xls]_SHOPLIST_xl_1094"/>
      <sheetName val="[SHOPLIST_xls]_SHOPLIST_xl_1095"/>
      <sheetName val="[SHOPLIST_xls]_SHOPLIST_xl_1096"/>
      <sheetName val="[SHOPLIST_xls]_SHOPLIST_xl_1097"/>
      <sheetName val="[SHOPLIST_xls]_SHOPLIST_xl_1098"/>
      <sheetName val="[SHOPLIST_xls]_SHOPLIST_xl_1099"/>
      <sheetName val="[SHOPLIST_xls]_SHOPLIST_xl_1100"/>
      <sheetName val="[SHOPLIST_xls]_SHOPLIST_xl_1101"/>
      <sheetName val="[SHOPLIST_xls]_SHOPLIST_xl_1102"/>
      <sheetName val="[SHOPLIST_xls]_SHOPLIST_xl_1103"/>
      <sheetName val="[SHOPLIST_xls]_SHOPLIST_xl_1104"/>
      <sheetName val="[SHOPLIST_xls]_SHOPLIST_xl_1105"/>
      <sheetName val="[SHOPLIST_xls]_SHOPLIST_xl_1106"/>
      <sheetName val="[SHOPLIST_xls]_SHOPLIST_xl_1107"/>
      <sheetName val="[SHOPLIST_xls]_SHOPLIST_xl_1108"/>
      <sheetName val="[SHOPLIST_xls]_SHOPLIST_xl_1109"/>
      <sheetName val="[SHOPLIST_xls]_SHOPLIST_xl_1110"/>
      <sheetName val="[SHOPLIST_xls]_SHOPLIST_xl_1111"/>
      <sheetName val="[SHOPLIST_xls]_SHOPLIST_xl_1112"/>
      <sheetName val="[SHOPLIST_xls]_SHOPLIST_xl_1113"/>
      <sheetName val="[SHOPLIST_xls]_SHOPLIST_xl_1114"/>
      <sheetName val="[SHOPLIST_xls]_SHOPLIST_xl_1115"/>
      <sheetName val="[SHOPLIST_xls]_SHOPLIST_xl_1116"/>
      <sheetName val="[SHOPLIST_xls]_SHOPLIST_xl_1117"/>
      <sheetName val="[SHOPLIST_xls]_SHOPLIST_xl_1118"/>
      <sheetName val="[SHOPLIST_xls]_SHOPLIST_xl_1119"/>
      <sheetName val="[SHOPLIST_xls]_SHOPLIST_xl_1120"/>
      <sheetName val="[SHOPLIST_xls]_SHOPLIST_xl_1121"/>
      <sheetName val="[SHOPLIST_xls]_SHOPLIST_xl_1122"/>
      <sheetName val="[SHOPLIST_xls]_SHOPLIST_xl_1123"/>
      <sheetName val="[SHOPLIST_xls]_SHOPLIST_xl_1124"/>
      <sheetName val="[SHOPLIST_xls]_SHOPLIST_xl_1125"/>
      <sheetName val="[SHOPLIST_xls]_SHOPLIST_xl_1126"/>
      <sheetName val="[SHOPLIST_xls]_SHOPLIST_xl_1127"/>
      <sheetName val="[SHOPLIST_xls]_SHOPLIST_xl_1128"/>
      <sheetName val="[SHOPLIST_xls]_SHOPLIST_xl_1129"/>
      <sheetName val="[SHOPLIST_xls]_SHOPLIST_xl_1130"/>
      <sheetName val="[SHOPLIST_xls]_SHOPLIST_xl_1131"/>
      <sheetName val="[SHOPLIST_xls]_SHOPLIST_xl_1132"/>
      <sheetName val="[SHOPLIST_xls]_SHOPLIST_xl_1133"/>
      <sheetName val="[SHOPLIST_xls]_SHOPLIST_xl_1134"/>
      <sheetName val="[SHOPLIST_xls]_SHOPLIST_xl_1135"/>
      <sheetName val="[SHOPLIST_xls]_SHOPLIST_xl_1136"/>
      <sheetName val="[SHOPLIST_xls]_SHOPLIST_xl_1137"/>
      <sheetName val="[SHOPLIST_xls]_SHOPLIST_xl_1138"/>
      <sheetName val="[SHOPLIST_xls]_SHOPLIST_xl_1139"/>
      <sheetName val="[SHOPLIST_xls]_SHOPLIST_xl_1140"/>
      <sheetName val="[SHOPLIST_xls]_SHOPLIST_xl_1141"/>
      <sheetName val="Lucas1"/>
      <sheetName val="Lucas2"/>
      <sheetName val="Lucas4"/>
      <sheetName val="Lucas3"/>
      <sheetName val="_VWVU))"/>
      <sheetName val="_SHOPLIST_xls__S1"/>
      <sheetName val="_SHOPLIST_xls__S2"/>
      <sheetName val="_SH"/>
      <sheetName val="70,_0s«iÆøí¬i4"/>
      <sheetName val="_SHOPLIST.xls__VW"/>
      <sheetName val="70,_0s«iÆøí¬i5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GG"/>
      <sheetName val="골조시행"/>
      <sheetName val="실행철강하도"/>
      <sheetName val="Rate (2)"/>
      <sheetName val="ProjInfo"/>
      <sheetName val="org"/>
      <sheetName val="CERT.NO 1"/>
      <sheetName val="Bldg Brkdown"/>
      <sheetName val="参数"/>
      <sheetName val="D.5 Bid statement"/>
      <sheetName val="Bill 2K"/>
      <sheetName val="1) COMMON FACILITIES"/>
      <sheetName val="Kian Wan"/>
      <sheetName val="RT1_conc"/>
      <sheetName val="RT2_fmk"/>
      <sheetName val="RT2_conc"/>
      <sheetName val="S3_fmk"/>
      <sheetName val="S3_conc"/>
      <sheetName val="RT1_rebar"/>
      <sheetName val="RT2_rebar"/>
      <sheetName val="S3_rebar"/>
      <sheetName val="110 cs EW"/>
      <sheetName val="2851"/>
      <sheetName val="Blk A"/>
      <sheetName val="Bill  No. 4"/>
      <sheetName val="KỲ TT"/>
      <sheetName val="Joinery works"/>
      <sheetName val="Geneí¬_x005f_x005f_x005f_x005f_x005f_x005f_x005f_x005f_"/>
      <sheetName val="[SHOPLIST.xls]70?,/0?"/>
      <sheetName val="01. DATA"/>
      <sheetName val="_SHOPLIST.xls__SHOPLIST.xls_7_7"/>
      <sheetName val="_SHOPLIST.xls__SHOPLIST.xls___7"/>
      <sheetName val="_SHOPLIST.xls__SHOPLIST.xls___8"/>
      <sheetName val="_SHOPLIST.xls__SHOPLIST.xls___9"/>
      <sheetName val="_SHOPLIST.xls__SHOPLIST.xls__10"/>
      <sheetName val="_SHOPLIST.xls__SHOPLIST.xls_7_8"/>
      <sheetName val="_SHOPLIST.xls__SHOPLIST.xls_7_9"/>
      <sheetName val="_SHOPLIST.xls__SHOPLIST.xls__11"/>
      <sheetName val="_SHOPLIST.xls__SHOPLIST.xls__12"/>
      <sheetName val="_SHOPLIST.xls__SHOPLIST.xls__13"/>
      <sheetName val="_SHOPLIST.xls__SHOPLIST.xls__14"/>
      <sheetName val="_SHOPLIST.xls__SHOPLIST.xls__15"/>
      <sheetName val="_SHOPLIST.xls__SHOPLIST.xls__16"/>
      <sheetName val="_SHOPLIST.xls__SHOPLIST.xls__17"/>
      <sheetName val="DGchitiet "/>
      <sheetName val="JOB COSTING SHEET HVAC"/>
      <sheetName val="SUBCON OR OTHER"/>
      <sheetName val="CASH"/>
      <sheetName val="SSuppliers"/>
      <sheetName val="Inter unit set off"/>
      <sheetName val="Consolidated"/>
      <sheetName val="Costcal"/>
      <sheetName val="1-Excavation"/>
      <sheetName val="2-Substructure"/>
      <sheetName val="3-Concrete"/>
      <sheetName val="4-Masonry"/>
      <sheetName val="5-Thermal &amp; Moisture"/>
      <sheetName val="Flowthrough"/>
      <sheetName val="Structural BOQ"/>
      <sheetName val="Masonry &amp; Plaster"/>
      <sheetName val="BOQ LT"/>
      <sheetName val="BP"/>
      <sheetName val="Abstract-2"/>
      <sheetName val="Shor &amp; Shuter"/>
      <sheetName val="nVision"/>
      <sheetName val="Geneí¬_x005f_x0008_i??_x005f_x0014_?0."/>
      <sheetName val="Customer Master Data"/>
      <sheetName val="ZED Inventory Phase 1"/>
      <sheetName val="cancelled"/>
      <sheetName val="5% 5% &amp; 7Years"/>
      <sheetName val="10% 5% 6Y"/>
      <sheetName val="Data validation 1"/>
      <sheetName val="Data Validation 2"/>
      <sheetName val="calculator"/>
      <sheetName val="Receipt"/>
      <sheetName val="Receipt manual"/>
      <sheetName val="pivot-summary"/>
      <sheetName val="pivot-summary (2)"/>
      <sheetName val="Updated Sales Report"/>
      <sheetName val="A1-2 &amp; B1-2 "/>
      <sheetName val="Deleted Buildings"/>
      <sheetName val="Reconcilation"/>
      <sheetName val="Yard"/>
      <sheetName val="VenCF"/>
      <sheetName val="70,/0s«iÆøí¬i20"/>
      <sheetName val="[SHOPLIST_xls]741"/>
      <sheetName val="[SHOPLIST_xls]742"/>
      <sheetName val="[SHOPLIST_xls]743"/>
      <sheetName val="/VWVU))tÏØ0_108"/>
      <sheetName val="/VWVU))tÏØ0_109"/>
      <sheetName val="/VWVU))tÏØ0_110"/>
      <sheetName val="/VWVU))tÏØ0_111"/>
      <sheetName val="/VWVU))tÏØ0_112"/>
      <sheetName val="/VWVU))tÏØ0_113"/>
      <sheetName val="/VWVU))tÏØ0_114"/>
      <sheetName val="/VWVU))tÏØ0_115"/>
      <sheetName val="/VWVU))tÏØ0_116"/>
      <sheetName val="/VWVU))tÏØ0_117"/>
      <sheetName val="70,/0s«iÆøí¬4"/>
      <sheetName val="[SH4"/>
      <sheetName val="70_4"/>
      <sheetName val="/VW3"/>
      <sheetName val="/VWVU))tÏØ0_118"/>
      <sheetName val="/VWVU))tÏØ0_119"/>
      <sheetName val="/VWVU))tÏØ0_120"/>
      <sheetName val="70,/0s«i_x3"/>
      <sheetName val="70_x005f_x0000_,/0_x001"/>
      <sheetName val="/VWVU))tÏØ0_121"/>
      <sheetName val="/VWVU))tÏØ0_122"/>
      <sheetName val="/VWVU))tÏØ0_123"/>
      <sheetName val="/VWVU))tÏØ0_124"/>
      <sheetName val="/VWVU))tÏØ0_125"/>
      <sheetName val="/VWVU))tÏØ0_126"/>
      <sheetName val="/VWVU))tÏØ0_127"/>
      <sheetName val="/VWVU))tÏØ0_128"/>
      <sheetName val="70___0_s__i_____1"/>
      <sheetName val="_VW__VU_________1"/>
      <sheetName val="[SHOPLIST_xls]744"/>
      <sheetName val="[SHOPLIST_xls]115"/>
      <sheetName val="[SHOPLIST_xls]745"/>
      <sheetName val="70_x005f_x0000___0_x0_1"/>
      <sheetName val="[SHOPLIST_xls]116"/>
      <sheetName val="[SHOPLIST_xls]117"/>
      <sheetName val="[SHOPLIST_xls]118"/>
      <sheetName val="[SHOPLIST_xls]119"/>
      <sheetName val="[SHOPLIST_xls]120"/>
      <sheetName val="[SHOPLIST_xls]746"/>
      <sheetName val="[SHOPLIST_xls]747"/>
      <sheetName val="[SHOPLIST_xls]748"/>
      <sheetName val="[SHOPLIST_xls]749"/>
      <sheetName val="[SHOPLIST_xls]750"/>
      <sheetName val="[SHOPLIST_xls]751"/>
      <sheetName val="[SHOPLIST_xls]752"/>
      <sheetName val="[SHOPLIST_xls]753"/>
      <sheetName val="[SHOPLIST_xls]121"/>
      <sheetName val="[SHOPLIST_xls]754"/>
      <sheetName val="[SHOPLIST_xls]755"/>
      <sheetName val="[SHOPLIST_xls]122"/>
      <sheetName val="[SHOPLIST_xls]123"/>
      <sheetName val="[SHOPLIST_xls]124"/>
      <sheetName val="[SHOPLIST_xls]125"/>
      <sheetName val="[SHOPLIST_xls]756"/>
      <sheetName val="[SHOPLIST_xls]126"/>
      <sheetName val="[SHOPLIST_xls]127"/>
      <sheetName val="[SHOPLIST_xls]128"/>
      <sheetName val="[SHOPLIST_xls]129"/>
      <sheetName val="[SHOPLIST_xls]130"/>
      <sheetName val="[SHOPLIST_xls]131"/>
      <sheetName val="[SHOPLIST_xls]132"/>
      <sheetName val="[SHOPLIST_xls]133"/>
      <sheetName val="[SHOPLIST_xls]134"/>
      <sheetName val="[SHOPLIST_xls]135"/>
      <sheetName val="[SHOPLIST_xls]136"/>
      <sheetName val="[SHOPLIST_xls]137"/>
      <sheetName val="[SHOPLIST_xls]138"/>
      <sheetName val="[SHOPLIST_xls]139"/>
      <sheetName val="[SHOPLIST_xls]140"/>
      <sheetName val="[SHOPLIST_xls]141"/>
      <sheetName val="[SHOPLIST_xls]142"/>
      <sheetName val="[SHOPLIST_xls]143"/>
      <sheetName val="[SHOPLIST_xls]144"/>
      <sheetName val="[SHOPLIST_xls]145"/>
      <sheetName val="[SHOPLIST_xls]146"/>
      <sheetName val="[SHOPLIST_xls]147"/>
      <sheetName val="[SHOPLIST_xls]148"/>
      <sheetName val="[SHOPLIST_xls]149"/>
      <sheetName val="[SHOPLIST_xls]150"/>
      <sheetName val="[SHOPLIST_xls]151"/>
      <sheetName val="[SHOPLIST_xls]152"/>
      <sheetName val="[SHOPLIST_xls]153"/>
      <sheetName val="[SHOPLIST_xls]154"/>
      <sheetName val="[SHOPLIST_xls]155"/>
      <sheetName val="[SHOPLIST_xls]156"/>
      <sheetName val="[SHOPLIST_xls]157"/>
      <sheetName val="[SHOPLIST_xls]158"/>
      <sheetName val="[SHOPLIST_xls]159"/>
      <sheetName val="[SHOPLIST_xls]160"/>
      <sheetName val="[SHOPLIST_xls]161"/>
      <sheetName val="[SHOPLIST_xls]162"/>
      <sheetName val="[SHOPLIST_xls]163"/>
      <sheetName val="[SHOPLIST_xls]164"/>
      <sheetName val="[SHOPLIST_xls]165"/>
      <sheetName val="[SHOPLIST_xls]166"/>
      <sheetName val="[SHOPLIST_xls]167"/>
      <sheetName val="[SHOPLIST_xls]168"/>
      <sheetName val="[SHOPLIST_xls]169"/>
      <sheetName val="[SHOPLIST_xls]170"/>
      <sheetName val="[SHOPLIST_xls]171"/>
      <sheetName val="[SHOPLIST_xls]172"/>
      <sheetName val="[SHOPLIST_xls]173"/>
      <sheetName val="[SHOPLIST_xls]174"/>
      <sheetName val="[SHOPLIST_xls]175"/>
      <sheetName val="[SHOPLIST_xls]176"/>
      <sheetName val="[SHOPLIST_xls]177"/>
      <sheetName val="[SHOPLIST_xls]178"/>
      <sheetName val="[SHOPLIST_xls]179"/>
      <sheetName val="[SHOPLIST_xls]180"/>
      <sheetName val="[SHOPLIST_xls]181"/>
      <sheetName val="[SHOPLIST_xls]182"/>
      <sheetName val="[SHOPLIST_xls]183"/>
      <sheetName val="[SHOPLIST_xls]184"/>
      <sheetName val="[SHOPLIST_xls]185"/>
      <sheetName val="[SHOPLIST_xls]186"/>
      <sheetName val="[SHOPLIST_xls]187"/>
      <sheetName val="[SHOPLIST_xls]188"/>
      <sheetName val="[SHOPLIST_xls]189"/>
      <sheetName val="[SHOPLIST_xls]190"/>
      <sheetName val="[SHOPLIST_xls]191"/>
      <sheetName val="[SHOPLIST_xls]192"/>
      <sheetName val="[SHOPLIST_xls]193"/>
      <sheetName val="[SHOPLIST_xls]194"/>
      <sheetName val="[SHOPLIST_xls]195"/>
      <sheetName val="[SHOPLIST_xls]196"/>
      <sheetName val="[SHOPLIST_xls]197"/>
      <sheetName val="[SHOPLIST_xls]198"/>
      <sheetName val="[SHOPLIST_xls]199"/>
      <sheetName val="[SHOPLIST_xls]200"/>
      <sheetName val="[SHOPLIST_xls]201"/>
      <sheetName val="[SHOPLIST_xls]202"/>
      <sheetName val="[SHOPLIST_xls]203"/>
      <sheetName val="[SHOPLIST_xls]204"/>
      <sheetName val="[SHOPLIST_xls]205"/>
      <sheetName val="[SHOPLIST_xls]206"/>
      <sheetName val="[SHOPLIST_xls]207"/>
      <sheetName val="[SHOPLIST_xls]208"/>
      <sheetName val="[SHOPLIST_xls]209"/>
      <sheetName val="[SHOPLIST_xls]210"/>
      <sheetName val="[SHOPLIST_xls]211"/>
      <sheetName val="[SHOPLIST_xls]212"/>
      <sheetName val="[SHOPLIST_xls]213"/>
      <sheetName val="[SHOPLIST_xls]214"/>
      <sheetName val="[SHOPLIST_xls]215"/>
      <sheetName val="[SHOPLIST_xls]216"/>
      <sheetName val="[SHOPLIST_xls]217"/>
      <sheetName val="[SHOPLIST_xls]218"/>
      <sheetName val="[SHOPLIST_xls]219"/>
      <sheetName val="[SHOPLIST_xls]220"/>
      <sheetName val="[SHOPLIST_xls]221"/>
      <sheetName val="[SHOPLIST_xls]222"/>
      <sheetName val="[SHOPLIST_xls]223"/>
      <sheetName val="[SHOPLIST_xls]224"/>
      <sheetName val="[SHOPLIST_xls]225"/>
      <sheetName val="[SHOPLIST_xls]226"/>
      <sheetName val="[SHOPLIST_xls]757"/>
      <sheetName val="[SHOPLIST_xls]227"/>
      <sheetName val="[SHOPLIST_xls]228"/>
      <sheetName val="70,/0s«iÆøí¬i110"/>
      <sheetName val="70,/0s«_iÆø_í¬2"/>
      <sheetName val="70,/0s«iÆøí¬i22"/>
      <sheetName val="70,/0s«iÆøí¬i32"/>
      <sheetName val="[SHOPLIST_xls]758"/>
      <sheetName val="/VWVU))2"/>
      <sheetName val="70_x005f_x005f_x005f_x0000__1"/>
      <sheetName val="/VW1"/>
      <sheetName val="70,/0s«i_x1"/>
      <sheetName val="[SHOPLIST_xls]7_1"/>
      <sheetName val="[SHOPLIST_xls]__1"/>
      <sheetName val="[SHOPLIST_xls]100"/>
      <sheetName val="[SHOPLIST_xls]101"/>
      <sheetName val="[SHOPLIST_xls]102"/>
      <sheetName val="[SHOPLIST_xls]103"/>
      <sheetName val="[SHOPLIST_xls]104"/>
      <sheetName val="[SHOPLIST_xls]105"/>
      <sheetName val="[SHOPLIST_xls]106"/>
      <sheetName val="[SHOPLIST_xls]107"/>
      <sheetName val="[SHOPLIST_xls]108"/>
      <sheetName val="[SHOPLIST_xls]109"/>
      <sheetName val="[SHOPLIST_xls]110"/>
      <sheetName val="[SHOPLIST_xls]111"/>
      <sheetName val="[SHOPLIST_xls]112"/>
      <sheetName val="[SHOPLIST_xls]113"/>
      <sheetName val="[SHOPLIST_xls]114"/>
      <sheetName val="70,/0s«_iÆø_í¬1"/>
      <sheetName val="70,/0s«iÆøí¬i21"/>
      <sheetName val="70,/0s«iÆøí¬i31"/>
      <sheetName val="/VWVU))1"/>
      <sheetName val="/VW2"/>
      <sheetName val="70,/0s«i_x2"/>
      <sheetName val="[SHOPLIST_xls]738"/>
      <sheetName val="[SHOPLIST_xls]739"/>
      <sheetName val="[SHOPLIST_xls]740"/>
      <sheetName val="[SHOPLIST_xls]759"/>
      <sheetName val="70,/0s«iÆøí¬i23"/>
      <sheetName val="[SHOPLIST_xls][15"/>
      <sheetName val="/VW15"/>
      <sheetName val="/VWVU))tÏØ0_129"/>
      <sheetName val="/VWVU))tÏØ0_130"/>
      <sheetName val="[SHOPLIST_xls]760"/>
      <sheetName val="7015"/>
      <sheetName val="70,15"/>
      <sheetName val="[SHOPLIST_xls]761"/>
      <sheetName val="/VWVU))tÏØ0_131"/>
      <sheetName val="/VWVU))tÏØ0_132"/>
      <sheetName val="/VWVU))tÏØ0_133"/>
      <sheetName val="70,/0s«_iÆø_í¬_15"/>
      <sheetName val="70?,/0?s«i?Æøí¬15"/>
      <sheetName val="/VWVU))tÏØ0_134"/>
      <sheetName val="/VWVU))tÏØ0_135"/>
      <sheetName val="/VWVU))tÏØ0_136"/>
      <sheetName val="/VWVU))tÏØ0_137"/>
      <sheetName val="/VWVU))tÏØ0_138"/>
      <sheetName val="/VWVU))tÏØ0_139"/>
      <sheetName val="[SHOPLIST_xls]/V4"/>
      <sheetName val="70,/0s«iÆøí¬5"/>
      <sheetName val="[SH5"/>
      <sheetName val="70_5"/>
      <sheetName val="/VWVU))tÏØ0_140"/>
      <sheetName val="/VWVU))tÏØ0_141"/>
      <sheetName val="/VWVU))tÏØ0_142"/>
      <sheetName val="70,/0s«i_x4"/>
      <sheetName val="/VW4"/>
      <sheetName val="70_x005f_x0000_,/0_x002"/>
      <sheetName val="/VWVU))tÏØ0_143"/>
      <sheetName val="/VWVU))tÏØ0_144"/>
      <sheetName val="/VWVU))tÏØ0_145"/>
      <sheetName val="/VWVU))tÏØ0_146"/>
      <sheetName val="/VWVU))tÏØ0_147"/>
      <sheetName val="/VWVU))tÏØ0_148"/>
      <sheetName val="/VWVU))tÏØ0_149"/>
      <sheetName val="/VWVU))tÏØ0_150"/>
      <sheetName val="[SHOPLIST_xls]762"/>
      <sheetName val="[SHOPLIST_xls]229"/>
      <sheetName val="[SHOPLIST_xls]763"/>
      <sheetName val="[SHOPLIST_xls]230"/>
      <sheetName val="[SHOPLIST_xls]231"/>
      <sheetName val="[SHOPLIST_xls]232"/>
      <sheetName val="[SHOPLIST_xls]233"/>
      <sheetName val="[SHOPLIST_xls]234"/>
      <sheetName val="[SHOPLIST_xls]764"/>
      <sheetName val="[SHOPLIST_xls]765"/>
      <sheetName val="[SHOPLIST_xls]766"/>
      <sheetName val="[SHOPLIST_xls]767"/>
      <sheetName val="[SHOPLIST_xls]768"/>
      <sheetName val="[SHOPLIST_xls]769"/>
      <sheetName val="[SHOPLIST_xls]770"/>
      <sheetName val="[SHOPLIST_xls]771"/>
      <sheetName val="[SHOPLIST_xls]235"/>
      <sheetName val="[SHOPLIST_xls]772"/>
      <sheetName val="[SHOPLIST_xls]773"/>
      <sheetName val="[SHOPLIST_xls]236"/>
      <sheetName val="[SHOPLIST_xls]237"/>
      <sheetName val="[SHOPLIST_xls]238"/>
      <sheetName val="[SHOPLIST_xls]239"/>
      <sheetName val="[SHOPLIST_xls]774"/>
      <sheetName val="[SHOPLIST_xls]240"/>
      <sheetName val="[SHOPLIST_xls]241"/>
      <sheetName val="[SHOPLIST_xls]242"/>
      <sheetName val="[SHOPLIST_xls]243"/>
      <sheetName val="[SHOPLIST_xls]244"/>
      <sheetName val="[SHOPLIST_xls]245"/>
      <sheetName val="[SHOPLIST_xls]246"/>
      <sheetName val="[SHOPLIST_xls]247"/>
      <sheetName val="[SHOPLIST_xls]248"/>
      <sheetName val="[SHOPLIST_xls]249"/>
      <sheetName val="[SHOPLIST_xls]250"/>
      <sheetName val="[SHOPLIST_xls]251"/>
      <sheetName val="[SHOPLIST_xls]252"/>
      <sheetName val="[SHOPLIST_xls]253"/>
      <sheetName val="[SHOPLIST_xls]254"/>
      <sheetName val="[SHOPLIST_xls]255"/>
      <sheetName val="[SHOPLIST_xls]256"/>
      <sheetName val="[SHOPLIST_xls]257"/>
      <sheetName val="[SHOPLIST_xls]258"/>
      <sheetName val="[SHOPLIST_xls]259"/>
      <sheetName val="[SHOPLIST_xls]260"/>
      <sheetName val="[SHOPLIST_xls]261"/>
      <sheetName val="[SHOPLIST_xls]262"/>
      <sheetName val="[SHOPLIST_xls]263"/>
      <sheetName val="[SHOPLIST_xls]264"/>
      <sheetName val="[SHOPLIST_xls]265"/>
      <sheetName val="[SHOPLIST_xls]266"/>
      <sheetName val="[SHOPLIST_xls]267"/>
      <sheetName val="[SHOPLIST_xls]268"/>
      <sheetName val="[SHOPLIST_xls]269"/>
      <sheetName val="[SHOPLIST_xls]270"/>
      <sheetName val="[SHOPLIST_xls]271"/>
      <sheetName val="[SHOPLIST_xls]272"/>
      <sheetName val="[SHOPLIST_xls]273"/>
      <sheetName val="[SHOPLIST_xls]274"/>
      <sheetName val="[SHOPLIST_xls]275"/>
      <sheetName val="[SHOPLIST_xls]276"/>
      <sheetName val="[SHOPLIST_xls]277"/>
      <sheetName val="[SHOPLIST_xls]278"/>
      <sheetName val="[SHOPLIST_xls]279"/>
      <sheetName val="[SHOPLIST_xls]280"/>
      <sheetName val="[SHOPLIST_xls]281"/>
      <sheetName val="[SHOPLIST_xls]282"/>
      <sheetName val="[SHOPLIST_xls]283"/>
      <sheetName val="[SHOPLIST_xls]284"/>
      <sheetName val="[SHOPLIST_xls]285"/>
      <sheetName val="[SHOPLIST_xls]286"/>
      <sheetName val="[SHOPLIST_xls]287"/>
      <sheetName val="[SHOPLIST_xls]288"/>
      <sheetName val="[SHOPLIST_xls]289"/>
      <sheetName val="[SHOPLIST_xls]290"/>
      <sheetName val="[SHOPLIST_xls]291"/>
      <sheetName val="[SHOPLIST_xls]292"/>
      <sheetName val="[SHOPLIST_xls]293"/>
      <sheetName val="[SHOPLIST_xls]294"/>
      <sheetName val="[SHOPLIST_xls]295"/>
      <sheetName val="[SHOPLIST_xls]296"/>
      <sheetName val="[SHOPLIST_xls]297"/>
      <sheetName val="[SHOPLIST_xls]298"/>
      <sheetName val="[SHOPLIST_xls]299"/>
      <sheetName val="[SHOPLIST_xls]300"/>
      <sheetName val="[SHOPLIST_xls]301"/>
      <sheetName val="[SHOPLIST_xls]302"/>
      <sheetName val="[SHOPLIST_xls]303"/>
      <sheetName val="[SHOPLIST_xls]304"/>
      <sheetName val="[SHOPLIST_xls]305"/>
      <sheetName val="[SHOPLIST_xls]306"/>
      <sheetName val="[SHOPLIST_xls]307"/>
      <sheetName val="[SHOPLIST_xls]308"/>
      <sheetName val="[SHOPLIST_xls]309"/>
      <sheetName val="[SHOPLIST_xls]310"/>
      <sheetName val="[SHOPLIST_xls]311"/>
      <sheetName val="[SHOPLIST_xls]312"/>
      <sheetName val="[SHOPLIST_xls]313"/>
      <sheetName val="[SHOPLIST_xls]314"/>
      <sheetName val="[SHOPLIST_xls]315"/>
      <sheetName val="[SHOPLIST_xls]316"/>
      <sheetName val="[SHOPLIST_xls]317"/>
      <sheetName val="[SHOPLIST_xls]318"/>
      <sheetName val="[SHOPLIST_xls]319"/>
      <sheetName val="[SHOPLIST_xls]320"/>
      <sheetName val="[SHOPLIST_xls]321"/>
      <sheetName val="[SHOPLIST_xls]322"/>
      <sheetName val="[SHOPLIST_xls]323"/>
      <sheetName val="[SHOPLIST_xls]324"/>
      <sheetName val="[SHOPLIST_xls]325"/>
      <sheetName val="[SHOPLIST_xls]326"/>
      <sheetName val="[SHOPLIST_xls]327"/>
      <sheetName val="[SHOPLIST_xls]328"/>
      <sheetName val="[SHOPLIST_xls]329"/>
      <sheetName val="[SHOPLIST_xls]330"/>
      <sheetName val="[SHOPLIST_xls]331"/>
      <sheetName val="[SHOPLIST_xls]332"/>
      <sheetName val="[SHOPLIST_xls]333"/>
      <sheetName val="[SHOPLIST_xls]334"/>
      <sheetName val="[SHOPLIST_xls]335"/>
      <sheetName val="[SHOPLIST_xls]336"/>
      <sheetName val="[SHOPLIST_xls]337"/>
      <sheetName val="[SHOPLIST_xls]338"/>
      <sheetName val="[SHOPLIST_xls]339"/>
      <sheetName val="[SHOPLIST_xls]340"/>
      <sheetName val="[SHOPLIST_xls]775"/>
      <sheetName val="[SHOPLIST_xls]341"/>
      <sheetName val="[SHOPLIST_xls]342"/>
      <sheetName val="70,/0s«iÆøí¬i111"/>
      <sheetName val="70,/0s«_iÆø_í¬3"/>
      <sheetName val="70,/0s«iÆøí¬i24"/>
      <sheetName val="70,/0s«iÆøí¬i33"/>
      <sheetName val="[SHOPLIST_xls]776"/>
      <sheetName val="/VWVU))3"/>
      <sheetName val="[SHOPLIST_xls]343"/>
      <sheetName val="[SHOPLIST_xls]344"/>
      <sheetName val="[SHOPLIST_xls]345"/>
      <sheetName val="[SHOPLIST_xls]346"/>
      <sheetName val="[SHOPLIST_xls]347"/>
      <sheetName val="[SHOPLIST_xls]348"/>
      <sheetName val="[SHOPLIST_xls]349"/>
      <sheetName val="[SHOPLIST_xls]350"/>
      <sheetName val="7_2"/>
      <sheetName val="__2"/>
      <sheetName val="7_3"/>
      <sheetName val="__3"/>
      <sheetName val="__4"/>
      <sheetName val="__5"/>
      <sheetName val="__6"/>
      <sheetName val="__7"/>
      <sheetName val="7_4"/>
      <sheetName val="7_5"/>
      <sheetName val="7_6"/>
      <sheetName val="7_7"/>
      <sheetName val="7_8"/>
      <sheetName val="__8"/>
      <sheetName val="__9"/>
      <sheetName val="7_9"/>
      <sheetName val="_10"/>
      <sheetName val="_11"/>
      <sheetName val="_12"/>
      <sheetName val="_13"/>
      <sheetName val="_14"/>
      <sheetName val="_15"/>
      <sheetName val="_16"/>
      <sheetName val="_17"/>
      <sheetName val="_18"/>
      <sheetName val="_19"/>
      <sheetName val="_20"/>
      <sheetName val="_21"/>
      <sheetName val="_22"/>
      <sheetName val="_23"/>
      <sheetName val="_24"/>
      <sheetName val="_25"/>
      <sheetName val="_26"/>
      <sheetName val="_27"/>
      <sheetName val="_28"/>
      <sheetName val="_29"/>
      <sheetName val="_30"/>
      <sheetName val="_31"/>
      <sheetName val="_32"/>
      <sheetName val="_33"/>
      <sheetName val="_34"/>
      <sheetName val="_35"/>
      <sheetName val="_36"/>
      <sheetName val="_37"/>
      <sheetName val="_38"/>
      <sheetName val="_39"/>
      <sheetName val="_40"/>
      <sheetName val="_41"/>
      <sheetName val="_42"/>
      <sheetName val="_43"/>
      <sheetName val="_44"/>
      <sheetName val="_45"/>
      <sheetName val="_46"/>
      <sheetName val="_47"/>
      <sheetName val="_48"/>
      <sheetName val="_49"/>
      <sheetName val="_50"/>
      <sheetName val="_51"/>
      <sheetName val="_52"/>
      <sheetName val="_53"/>
      <sheetName val="_54"/>
      <sheetName val="_55"/>
      <sheetName val="_56"/>
      <sheetName val="_57"/>
      <sheetName val="_58"/>
      <sheetName val="_59"/>
      <sheetName val="_60"/>
      <sheetName val="_61"/>
      <sheetName val="_62"/>
      <sheetName val="_63"/>
      <sheetName val="_64"/>
      <sheetName val="_65"/>
      <sheetName val="_66"/>
      <sheetName val="_67"/>
      <sheetName val="_68"/>
      <sheetName val="_69"/>
      <sheetName val="_70"/>
      <sheetName val="_71"/>
      <sheetName val="_72"/>
      <sheetName val="_73"/>
      <sheetName val="_74"/>
      <sheetName val="_75"/>
      <sheetName val="_76"/>
      <sheetName val="_77"/>
      <sheetName val="_78"/>
      <sheetName val="_79"/>
      <sheetName val="_80"/>
      <sheetName val="_81"/>
      <sheetName val="_82"/>
      <sheetName val="_83"/>
      <sheetName val="_84"/>
      <sheetName val="_85"/>
      <sheetName val="_86"/>
      <sheetName val="_87"/>
      <sheetName val="_88"/>
      <sheetName val="_89"/>
      <sheetName val="_90"/>
      <sheetName val="_91"/>
      <sheetName val="_92"/>
      <sheetName val="_93"/>
      <sheetName val="_94"/>
      <sheetName val="_95"/>
      <sheetName val="_96"/>
      <sheetName val="_97"/>
      <sheetName val="_98"/>
      <sheetName val="_99"/>
      <sheetName val="729"/>
      <sheetName val="730"/>
      <sheetName val="[12"/>
      <sheetName val="731"/>
      <sheetName val="/V1"/>
      <sheetName val="741"/>
      <sheetName val="742"/>
      <sheetName val="743"/>
      <sheetName val="[14"/>
      <sheetName val="/V3"/>
      <sheetName val="744"/>
      <sheetName val="115"/>
      <sheetName val="745"/>
      <sheetName val="116"/>
      <sheetName val="117"/>
      <sheetName val="118"/>
      <sheetName val="119"/>
      <sheetName val="120"/>
      <sheetName val="746"/>
      <sheetName val="747"/>
      <sheetName val="748"/>
      <sheetName val="749"/>
      <sheetName val="750"/>
      <sheetName val="751"/>
      <sheetName val="752"/>
      <sheetName val="753"/>
      <sheetName val="121"/>
      <sheetName val="754"/>
      <sheetName val="755"/>
      <sheetName val="122"/>
      <sheetName val="123"/>
      <sheetName val="124"/>
      <sheetName val="125"/>
      <sheetName val="756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757"/>
      <sheetName val="227"/>
      <sheetName val="228"/>
      <sheetName val="758"/>
      <sheetName val="7_1"/>
      <sheetName val="732"/>
      <sheetName val="733"/>
      <sheetName val="734"/>
      <sheetName val="__1"/>
      <sheetName val="735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736"/>
      <sheetName val="113"/>
      <sheetName val="114"/>
      <sheetName val="737"/>
      <sheetName val="[13"/>
      <sheetName val="/V2"/>
      <sheetName val="738"/>
      <sheetName val="739"/>
      <sheetName val="740"/>
      <sheetName val="759"/>
      <sheetName val="[15"/>
      <sheetName val="760"/>
      <sheetName val="761"/>
      <sheetName val="/V4"/>
      <sheetName val="762"/>
      <sheetName val="229"/>
      <sheetName val="763"/>
      <sheetName val="230"/>
      <sheetName val="231"/>
      <sheetName val="232"/>
      <sheetName val="233"/>
      <sheetName val="234"/>
      <sheetName val="764"/>
      <sheetName val="765"/>
      <sheetName val="766"/>
      <sheetName val="767"/>
      <sheetName val="768"/>
      <sheetName val="769"/>
      <sheetName val="770"/>
      <sheetName val="771"/>
      <sheetName val="235"/>
      <sheetName val="772"/>
      <sheetName val="773"/>
      <sheetName val="236"/>
      <sheetName val="237"/>
      <sheetName val="238"/>
      <sheetName val="239"/>
      <sheetName val="774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775"/>
      <sheetName val="341"/>
      <sheetName val="342"/>
      <sheetName val="776"/>
      <sheetName val="343"/>
      <sheetName val="344"/>
      <sheetName val="345"/>
      <sheetName val="346"/>
      <sheetName val="347"/>
      <sheetName val="348"/>
      <sheetName val="349"/>
      <sheetName val="350"/>
      <sheetName val="[SHOPLIST_xls]/VWVU))tÏØ0_189"/>
      <sheetName val="Advance_Recovery"/>
      <sheetName val="SC_Cost_FEB_03"/>
      <sheetName val="[SHOPLIST_xls]/VWVU))tÏØ0_190"/>
      <sheetName val="[SHOPLIST_xls]/VWVU))tÏØ0_191"/>
      <sheetName val="[SHOPLIST_xls]/VWVU))tÏØ0_192"/>
      <sheetName val="[SHOPLIST_xls]/VWVU))tÏØ0_193"/>
      <sheetName val="[SHOPLIST_xls]/VWVU))tÏØ0_194"/>
      <sheetName val="[SHOPLIST_xls]/VWVU))tÏØ0_195"/>
      <sheetName val="[SHOPLIST_xls]/VWVU))tÏØ0_196"/>
      <sheetName val="[SHOPLIST_xls]/VWVU))tÏØ0_197"/>
      <sheetName val="[SHOPLIST_xls]/VWVU))tÏØ0_198"/>
      <sheetName val="[SHOPLIST_xls]/VWVU))tÏØ0_199"/>
      <sheetName val="[SHOPLIST_xls]/VWVU))tÏØ0_200"/>
      <sheetName val="[SHOPLIST_xls]/VWVU))tÏØ0_201"/>
      <sheetName val="[SHOPLIST_xls]/VWVU))tÏØ0_202"/>
      <sheetName val="[SHOPLIST_xls]/VWVU))tÏØ0_203"/>
      <sheetName val="[SHOPLIST_xls]/VWVU))tÏØ0_204"/>
      <sheetName val="[SHOPLIST_xls]/VWVU))tÏØ0_205"/>
      <sheetName val="[SHOPLIST_xls]/VWVU))tÏØ0_206"/>
      <sheetName val="[SHOPLIST_xls]/VWVU))tÏØ0_207"/>
      <sheetName val="[SHOPLIST_xls]/VWVU))tÏØ0_208"/>
      <sheetName val="[SHOPLIST_xls]/VWVU))tÏØ0_209"/>
      <sheetName val="[SHOPLIST_xls]/VWVU))tÏØ0_210"/>
      <sheetName val="[SHOPLIST_xls]/VWVU))tÏØ0_211"/>
      <sheetName val="[SHOPLIST_xls]/VWVU))tÏØ0_212"/>
      <sheetName val="[SHOPLIST_xls]/VWVU))tÏØ0_213"/>
      <sheetName val="[SHOPLIST_xls]/VWVU))tÏØ0_214"/>
      <sheetName val="[SHOPLIST_xls]/VWVU))tÏØ0_215"/>
      <sheetName val="[SHOPLIST_xls]/VWVU))tÏØ0_216"/>
      <sheetName val="[SHOPLIST_xls]/VWVU))tÏØ0_217"/>
      <sheetName val="[SHOPLIST_xls]/VWVU))tÏØ0_218"/>
      <sheetName val="[SHOPLIST_xls]/VWVU))tÏØ0_219"/>
      <sheetName val="[SHOPLIST_xls]/VWVU))tÏØ0_220"/>
      <sheetName val="[SHOPLIST_xls]/VWVU))tÏØ0_221"/>
      <sheetName val="[SHOPLIST_xls]/VWVU))tÏØ0_222"/>
      <sheetName val="[SHOPLIST_xls]/VWVU))tÏØ0_223"/>
      <sheetName val="Fee_Rate_Summary"/>
      <sheetName val="P_Staff_fac"/>
      <sheetName val="Summary_year_Plan"/>
      <sheetName val="BS_"/>
      <sheetName val="Geneí¬_x005f_x0008_i??_x005f_x0014_?0_"/>
      <sheetName val="Geneí¬_x005f_x0008_i___x005f_x0014__0_"/>
      <sheetName val="Goc_CC"/>
      <sheetName val="Room_Type"/>
      <sheetName val="Basement2_DB"/>
      <sheetName val="_SHOPLIST_xls__VWVU))tÏØ0_101"/>
      <sheetName val="_SHOPLIST_xls__VWVU))tÏØ0_102"/>
      <sheetName val="_SHOPLIST_xls__VWVU))tÏØ0_103"/>
      <sheetName val="Macro_custom_function"/>
      <sheetName val="_N_Finansal_Eğri"/>
      <sheetName val="ตารางส่วนลด EE."/>
      <sheetName val="FR"/>
      <sheetName val="frais VS BBI"/>
      <sheetName val="Drop_Down_Data8"/>
      <sheetName val="Rules_8"/>
      <sheetName val="L3-WBS_Mapping8"/>
      <sheetName val="BAFO_CCL_Submission8"/>
      <sheetName val="Update_list8"/>
      <sheetName val="Sinh_Nam_systems8"/>
      <sheetName val="DIE_profile8"/>
      <sheetName val="Import_tax8"/>
      <sheetName val="TONG_HOP_VL-NC8"/>
      <sheetName val="TONGKE3p_8"/>
      <sheetName val="TH_VL,_NC,_DDHT_Thanhphuoc8"/>
      <sheetName val="DON_GIA8"/>
      <sheetName val="CHITIET_VL-NC8"/>
      <sheetName val="TH_kinh_phi8"/>
      <sheetName val="KLDT_DIEN8"/>
      <sheetName val="Dinh_muc_CP_KTCB_khac8"/>
      <sheetName val="[SHOPLIST_xls][SHOPLIST_xls]795"/>
      <sheetName val="quotation_8"/>
      <sheetName val="Bill_5_-_Carpark8"/>
      <sheetName val="BOQ_-_summary__38"/>
      <sheetName val="NKSC_thue8"/>
      <sheetName val="05__Data_Cash_Flow8"/>
      <sheetName val="MTO_REV_2(ARMOR)8"/>
      <sheetName val="[SHOPLIST_xls][SHOPLIST_xls]796"/>
      <sheetName val="[SHOPLIST_xls][SHOPLIST_xls]797"/>
      <sheetName val="Sheet_Index7"/>
      <sheetName val="Trade_Summary7"/>
      <sheetName val="Status_Summary8"/>
      <sheetName val="2_Plex8"/>
      <sheetName val="Sheet1_(2)8"/>
      <sheetName val="4_Plex8"/>
      <sheetName val="6_Plex_8"/>
      <sheetName val="Detailed_Summary8"/>
      <sheetName val="Sheet1_(3)8"/>
      <sheetName val="Sheet1_(4)8"/>
      <sheetName val="May_059"/>
      <sheetName val="April_059"/>
      <sheetName val="Aug_059"/>
      <sheetName val="July_059"/>
      <sheetName val="June_059"/>
      <sheetName val="Nov_059"/>
      <sheetName val="Oct_059"/>
      <sheetName val="Sep_059"/>
      <sheetName val="1_-_Main_Building8"/>
      <sheetName val="1_-_Summary8"/>
      <sheetName val="2_-_Landscaping_Works8"/>
      <sheetName val="2_-_Summary8"/>
      <sheetName val="4_-_Bldg_Infra8"/>
      <sheetName val="4_-_Summary8"/>
      <sheetName val="Asset_Allocation_(CR)8"/>
      <sheetName val="Project_Benchmarking8"/>
      <sheetName val="Dashboard_(1)8"/>
      <sheetName val="VO_Agreed_to_Unifier_Sum8"/>
      <sheetName val="VO_Not_yet_Agreed_to_Unifier8"/>
      <sheetName val="VO_Anticipated_to_Unifier8"/>
      <sheetName val="EW_to_Unifier8"/>
      <sheetName val="Prov_Sums8"/>
      <sheetName val="Other_Amounts8"/>
      <sheetName val="Summary_7"/>
      <sheetName val="B04-A_-_DIA_SUDEER7"/>
      <sheetName val="04D_-_Tanmyat7"/>
      <sheetName val="13-_B04-B_&amp;_C7"/>
      <sheetName val="_SITE_09_B04-B&amp;C-AFAQ7"/>
      <sheetName val="CONSTRUCTION_COMPONENT7"/>
      <sheetName val="B-3_2_EB7"/>
      <sheetName val="Balance_Sheet7"/>
      <sheetName val="Other_Cost_Norms6"/>
      <sheetName val="AOP_Summary-29"/>
      <sheetName val="Estimate_for_approval7"/>
      <sheetName val="New_Rates7"/>
      <sheetName val="Labour_Rates7"/>
      <sheetName val="Status_7"/>
      <sheetName val="CLIENT_BUDGET7"/>
      <sheetName val="Reco-June_20197"/>
      <sheetName val="REMINING_PROGRESS7"/>
      <sheetName val="OS&amp;E__IT7"/>
      <sheetName val="PAID_AMOUNT7"/>
      <sheetName val="IPA_217"/>
      <sheetName val="Order_by_owner7"/>
      <sheetName val="PERLIM__Sammary7"/>
      <sheetName val="RECOVER_OF_DOUBLE_PAYMENT7"/>
      <sheetName val="rathath_al_matar7"/>
      <sheetName val="INTERNAL_LINE_7"/>
      <sheetName val="MINOVA_AL_DEYAR7"/>
      <sheetName val="BLUE_RHINE7"/>
      <sheetName val="NATIONAL_PAINT7"/>
      <sheetName val="FIRE_RATED7"/>
      <sheetName val="MAIN_SUMMARY6"/>
      <sheetName val="Sec__A-PQ8"/>
      <sheetName val="Preamble_B8"/>
      <sheetName val="Sec__C-Dayworks8"/>
      <sheetName val="d5_8"/>
      <sheetName val="Tender_Docs7"/>
      <sheetName val="Miral_Emails7"/>
      <sheetName val="LOAs_(061619)7"/>
      <sheetName val="Contract_Conditions_(Tender)7"/>
      <sheetName val="Contract_Qualifications7"/>
      <sheetName val="YVPI_&amp;_GII7"/>
      <sheetName val="LOA_(live_sheet)7"/>
      <sheetName val="LOA_Log_(082419)7"/>
      <sheetName val="Key_Docs_Ref_7"/>
      <sheetName val="To_Mr__Boota_(072519)7"/>
      <sheetName val="Abs_PMRL6"/>
      <sheetName val="B2-DV_No_026"/>
      <sheetName val="TB_ALJADA6"/>
      <sheetName val="Plot_Area6"/>
      <sheetName val="Closing_entries6"/>
      <sheetName val="Executive_Summary6"/>
      <sheetName val="Sales_Tracking_Report_(STR)6"/>
      <sheetName val="Blocking_Tracking_Report_(BTR)6"/>
      <sheetName val="Bill_No_16"/>
      <sheetName val="[SHOPLIST_xls]70,/0s«iÆøí¬7"/>
      <sheetName val="[SHOPLIST_xls][SH7"/>
      <sheetName val="[SHOPLIST_xls]70_7"/>
      <sheetName val="[SHOPLIST_xls]/VW6"/>
      <sheetName val="MASTER_RATE_ANALYSIS7"/>
      <sheetName val="Basic_Rate7"/>
      <sheetName val="P-Ins_&amp;_Bonds7"/>
      <sheetName val="DIV_01_General_Requirements6"/>
      <sheetName val="Bill_(1)_Main_Building6"/>
      <sheetName val="Bill_(2)_General_Site_&amp;_Parkin6"/>
      <sheetName val="wd_points6"/>
      <sheetName val="Bill_(3)_Guest_House6"/>
      <sheetName val="Bill_(4)_Family_Buildings6"/>
      <sheetName val="Bill_(5)_Villa_Buildings6"/>
      <sheetName val="Bill_(6)_Entrance_Building6"/>
      <sheetName val="Bill_(7)_Masjid6"/>
      <sheetName val="Bill_(8)_Auditorium6"/>
      <sheetName val="Bill_(9)_Site_Prep__&amp;_Roadway6"/>
      <sheetName val="Summary_Cost6"/>
      <sheetName val="lighting_points6"/>
      <sheetName val="ESTIMATE_(2)6"/>
      <sheetName val="COM_Summary6"/>
      <sheetName val="Comp_equip6"/>
      <sheetName val="SITE_WORKS6"/>
      <sheetName val="WOOD_WORK6"/>
      <sheetName val="THERMAL_&amp;_MOISTURE_6"/>
      <sheetName val="DOORS_&amp;_WINDOWS6"/>
      <sheetName val="Additional_Items6"/>
      <sheetName val="P15_Cost_Implications6"/>
      <sheetName val="P15_uPVC_ducts-Rate_Summary6"/>
      <sheetName val="P13_uPVC_ducts6"/>
      <sheetName val="P13_Mass_Concrete6"/>
      <sheetName val="P13_Imported_Fill6"/>
      <sheetName val="P14_uPVC_ducts6"/>
      <sheetName val="P14_Mass_Concrete6"/>
      <sheetName val="P14_Imported_Fill6"/>
      <sheetName val="P14_Sand_bed_to_cable6"/>
      <sheetName val="P15_uPVC_ducts6"/>
      <sheetName val="Master_data6"/>
      <sheetName val="Quotation_FM_administration6"/>
      <sheetName val="Quotation_Visitor_and_Sec6"/>
      <sheetName val="Service_Charge6"/>
      <sheetName val="CABLES_6"/>
      <sheetName val="Quotation_Offices_108,9,10,11)6"/>
      <sheetName val="Quotation_modification6"/>
      <sheetName val="L_(4)6"/>
      <sheetName val="BOQ_1_926"/>
      <sheetName val="Ref_Arch6"/>
      <sheetName val="Portfolio_List6"/>
      <sheetName val="Staff_OLD_6"/>
      <sheetName val="개시대사_(2)6"/>
      <sheetName val="Appendix-A_-GRAND_SUMMARY6"/>
      <sheetName val="D9_(New_Rate)6"/>
      <sheetName val="WATER_DUCT_-_IC_216"/>
      <sheetName val="Initial_Data6"/>
      <sheetName val="Package_Status6"/>
      <sheetName val="Asset_Desc6"/>
      <sheetName val="Cumulative_Rail_6"/>
      <sheetName val="Data_6"/>
      <sheetName val="6_2_Floor_Finishes6"/>
      <sheetName val="BUAs_and_Sales_Forecast6"/>
      <sheetName val="Lagoons_Breakdown_Prices6"/>
      <sheetName val="Cover_HW_Z2_6"/>
      <sheetName val="TOTAL_WORK6"/>
      <sheetName val="part_36"/>
      <sheetName val="pile_Length_for_Easter_fence6"/>
      <sheetName val="Div_10-Specialities_6"/>
      <sheetName val="MALE_&amp;_FEMALE_6"/>
      <sheetName val="Div_Summary6"/>
      <sheetName val="_Estimate__6"/>
      <sheetName val="Equip_6"/>
      <sheetName val="[SHOPLIST_xls]70,/0s«i_x6"/>
      <sheetName val="Admin_TAKE_OFF4"/>
      <sheetName val="[SHOPLIST_xls]70_x005f_x0000_,/0_x004"/>
      <sheetName val="Drop_down4"/>
      <sheetName val="[SHOPLIST_xls][SHOPLIST_xls]798"/>
      <sheetName val="[SHOPLIST_xls][SHOPLIST_xls]473"/>
      <sheetName val="[SHOPLIST_xls][SHOPLIST_xls]799"/>
      <sheetName val="[SHOPLIST_xls][SHOPLIST_xls]474"/>
      <sheetName val="[SHOPLIST_xls][SHOPLIST_xls]475"/>
      <sheetName val="[SHOPLIST_xls][SHOPLIST_xls]476"/>
      <sheetName val="[SHOPLIST_xls][SHOPLIST_xls]477"/>
      <sheetName val="[SHOPLIST_xls][SHOPLIST_xls]478"/>
      <sheetName val="[SHOPLIST_xls][SHOPLIST_xls]479"/>
      <sheetName val="[SHOPLIST_xls][SHOPLIST_xls]480"/>
      <sheetName val="[SHOPLIST_xls][SHOPLIST_xls]481"/>
      <sheetName val="[SHOPLIST_xls][SHOPLIST_xls]482"/>
      <sheetName val="[SHOPLIST_xls][SHOPLIST_xls]483"/>
      <sheetName val="[SHOPLIST_xls][SHOPLIST_xls]484"/>
      <sheetName val="[SHOPLIST_xls][SHOPLIST_xls]485"/>
      <sheetName val="[SHOPLIST_xls][SHOPLIST_xls]486"/>
      <sheetName val="[SHOPLIST_xls][SHOPLIST_xls]487"/>
      <sheetName val="[SHOPLIST_xls][SHOPLIST_xls]488"/>
      <sheetName val="[SHOPLIST_xls][SHOPLIST_xls]489"/>
      <sheetName val="[SHOPLIST_xls][SHOPLIST_xls]490"/>
      <sheetName val="[SHOPLIST_xls][SHOPLIST_xls]491"/>
      <sheetName val="[SHOPLIST_xls][SHOPLIST_xls]492"/>
      <sheetName val="[SHOPLIST_xls][SHOPLIST_xls]493"/>
      <sheetName val="[SHOPLIST_xls][SHOPLIST_xls]494"/>
      <sheetName val="[SHOPLIST_xls][SHOPLIST_xls]495"/>
      <sheetName val="[SHOPLIST_xls][SHOPLIST_xls]496"/>
      <sheetName val="[SHOPLIST_xls][SHOPLIST_xls]497"/>
      <sheetName val="[SHOPLIST_xls][SHOPLIST_xls]498"/>
      <sheetName val="[SHOPLIST_xls][SHOPLIST_xls]499"/>
      <sheetName val="[SHOPLIST_xls][SHOPLIST_xls]500"/>
      <sheetName val="[SHOPLIST_xls][SHOPLIST_xls]501"/>
      <sheetName val="[SHOPLIST_xls][SHOPLIST_xls]502"/>
      <sheetName val="[SHOPLIST_xls][SHOPLIST_xls]503"/>
      <sheetName val="[SHOPLIST_xls][SHOPLIST_xls]504"/>
      <sheetName val="[SHOPLIST_xls][SHOPLIST_xls]505"/>
      <sheetName val="[SHOPLIST_xls][SHOPLIST_xls]506"/>
      <sheetName val="[SHOPLIST_xls][SHOPLIST_xls]507"/>
      <sheetName val="[SHOPLIST_xls][SHOPLIST_xls]508"/>
      <sheetName val="[SHOPLIST_xls][SHOPLIST_xls]509"/>
      <sheetName val="[SHOPLIST_xls][SHOPLIST_xls]510"/>
      <sheetName val="[SHOPLIST_xls][SHOPLIST_xls]511"/>
      <sheetName val="[SHOPLIST_xls][SHOPLIST_xls]512"/>
      <sheetName val="[SHOPLIST_xls][SHOPLIST_xls]513"/>
      <sheetName val="[SHOPLIST_xls][SHOPLIST_xls]514"/>
      <sheetName val="[SHOPLIST_xls][SHOPLIST_xls]515"/>
      <sheetName val="[SHOPLIST_xls][SHOPLIST_xls]516"/>
      <sheetName val="[SHOPLIST_xls][SHOPLIST_xls]517"/>
      <sheetName val="[SHOPLIST_xls][SHOPLIST_xls]518"/>
      <sheetName val="[SHOPLIST_xls][SHOPLIST_xls]519"/>
      <sheetName val="[SHOPLIST_xls][SHOPLIST_xls]520"/>
      <sheetName val="[SHOPLIST_xls][SHOPLIST_xls]521"/>
      <sheetName val="[SHOPLIST_xls][SHOPLIST_xls]522"/>
      <sheetName val="[SHOPLIST_xls][SHOPLIST_xls]523"/>
      <sheetName val="[SHOPLIST_xls][SHOPLIST_xls]524"/>
      <sheetName val="[SHOPLIST_xls][SHOPLIST_xls]525"/>
      <sheetName val="[SHOPLIST_xls][SHOPLIST_xls]526"/>
      <sheetName val="[SHOPLIST_xls][SHOPLIST_xls]527"/>
      <sheetName val="[SHOPLIST_xls][SHOPLIST_xls]528"/>
      <sheetName val="[SHOPLIST_xls][SHOPLIST_xls]529"/>
      <sheetName val="[SHOPLIST_xls][SHOPLIST_xls]530"/>
      <sheetName val="[SHOPLIST_xls][SHOPLIST_xls]531"/>
      <sheetName val="[SHOPLIST_xls][SHOPLIST_xls]532"/>
      <sheetName val="[SHOPLIST_xls][SHOPLIST_xls]533"/>
      <sheetName val="[SHOPLIST_xls][SHOPLIST_xls]534"/>
      <sheetName val="[SHOPLIST_xls][SHOPLIST_xls]535"/>
      <sheetName val="[SHOPLIST_xls][SHOPLIST_xls]536"/>
      <sheetName val="[SHOPLIST_xls][SHOPLIST_xls]537"/>
      <sheetName val="[SHOPLIST_xls][SHOPLIST_xls]538"/>
      <sheetName val="[SHOPLIST_xls][SHOPLIST_xls]539"/>
      <sheetName val="[SHOPLIST_xls][SHOPLIST_xls]540"/>
      <sheetName val="[SHOPLIST_xls][SHOPLIST_xls]541"/>
      <sheetName val="[SHOPLIST_xls][SHOPLIST_xls]542"/>
      <sheetName val="[SHOPLIST_xls][SHOPLIST_xls]543"/>
      <sheetName val="[SHOPLIST_xls][SHOPLIST_xls]544"/>
      <sheetName val="[SHOPLIST_xls][SHOPLIST_xls]545"/>
      <sheetName val="[SHOPLIST_xls][SHOPLIST_xls]546"/>
      <sheetName val="[SHOPLIST_xls][SHOPLIST_xls]547"/>
      <sheetName val="[SHOPLIST_xls][SHOPLIST_xls]548"/>
      <sheetName val="[SHOPLIST_xls][SHOPLIST_xls]549"/>
      <sheetName val="[SHOPLIST_xls][SHOPLIST_xls]550"/>
      <sheetName val="[SHOPLIST_xls][SHOPLIST_xls]551"/>
      <sheetName val="[SHOPLIST_xls][SHOPLIST_xls]552"/>
      <sheetName val="[SHOPLIST_xls][SHOPLIST_xls]553"/>
      <sheetName val="[SHOPLIST_xls][SHOPLIST_xls]554"/>
      <sheetName val="[SHOPLIST_xls][SHOPLIST_xls]555"/>
      <sheetName val="[SHOPLIST_xls][SHOPLIST_xls]556"/>
      <sheetName val="[SHOPLIST_xls][SHOPLIST_xls]557"/>
      <sheetName val="[SHOPLIST_xls][SHOPLIST_xls]558"/>
      <sheetName val="[SHOPLIST_xls][SHOPLIST_xls]559"/>
      <sheetName val="[SHOPLIST_xls][SHOPLIST_xls]560"/>
      <sheetName val="[SHOPLIST_xls][SHOPLIST_xls]561"/>
      <sheetName val="[SHOPLIST_xls][SHOPLIST_xls]562"/>
      <sheetName val="[SHOPLIST_xls][SHOPLIST_xls]563"/>
      <sheetName val="[SHOPLIST_xls][SHOPLIST_xls]564"/>
      <sheetName val="[SHOPLIST_xls][SHOPLIST_xls]565"/>
      <sheetName val="[SHOPLIST_xls][SHOPLIST_xls]566"/>
      <sheetName val="[SHOPLIST_xls][SHOPLIST_xls]567"/>
      <sheetName val="[SHOPLIST_xls][SHOPLIST_xls]568"/>
      <sheetName val="[SHOPLIST_xls][SHOPLIST_xls]569"/>
      <sheetName val="[SHOPLIST_xls][SHOPLIST_xls]570"/>
      <sheetName val="[SHOPLIST_xls][SHOPLIST_xls]571"/>
      <sheetName val="[SHOPLIST_xls][SHOPLIST_xls]572"/>
      <sheetName val="[SHOPLIST_xls][SHOPLIST_xls]573"/>
      <sheetName val="[SHOPLIST_xls][SHOPLIST_xls]574"/>
      <sheetName val="[SHOPLIST_xls][SHOPLIST_xls]575"/>
      <sheetName val="[SHOPLIST_xls][SHOPLIST_xls]576"/>
      <sheetName val="[SHOPLIST_xls][SHOPLIST_xls]577"/>
      <sheetName val="[SHOPLIST_xls][SHOPLIST_xls]578"/>
      <sheetName val="[SHOPLIST_xls][SHOPLIST_xls]579"/>
      <sheetName val="[SHOPLIST_xls][SHOPLIST_xls]580"/>
      <sheetName val="[SHOPLIST_xls][SHOPLIST_xls]581"/>
      <sheetName val="[SHOPLIST_xls][SHOPLIST_xls]582"/>
      <sheetName val="[SHOPLIST_xls][SHOPLIST_xls]583"/>
      <sheetName val="[SHOPLIST_xls][SHOPLIST_xls]584"/>
      <sheetName val="[SHOPLIST_xls][SHOPLIST_xls]585"/>
      <sheetName val="[SHOPLIST_xls][SHOPLIST_xls]586"/>
      <sheetName val="[SHOPLIST_xls][SHOPLIST_xls]587"/>
      <sheetName val="[SHOPLIST_xls][SHOPLIST_xls]588"/>
      <sheetName val="[SHOPLIST_xls][SHOPLIST_xls]589"/>
      <sheetName val="[SHOPLIST_xls][SHOPLIST_xls]590"/>
      <sheetName val="[SHOPLIST_xls][SHOPLIST_xls]591"/>
      <sheetName val="[SHOPLIST_xls][SHOPLIST_xls]592"/>
      <sheetName val="[SHOPLIST_xls][SHOPLIST_xls]593"/>
      <sheetName val="[SHOPLIST_xls][SHOPLIST_xls]594"/>
      <sheetName val="[SHOPLIST_xls][SHOPLIST_xls]595"/>
      <sheetName val="[SHOPLIST_xls][SHOPLIST_xls]596"/>
      <sheetName val="[SHOPLIST_xls][SHOPLIST_xls]597"/>
      <sheetName val="[SHOPLIST_xls][SHOPLIST_xls]598"/>
      <sheetName val="[SHOPLIST_xls]70,/0s«iÆøí¬i113"/>
      <sheetName val="[SHOPLIST_xls]70,/0s«iÆøí¬i28"/>
      <sheetName val="[SHOPLIST_xls][SHOPLIST_xls]599"/>
      <sheetName val="[SHOPLIST_xls]/VWVU))5"/>
      <sheetName val="S-Curve_Update4"/>
      <sheetName val="VESSELS_4"/>
      <sheetName val="FLOOR_AND_CEILING4"/>
      <sheetName val="area_comp_2011_01_18_(2)4"/>
      <sheetName val="drop_down_lists4"/>
      <sheetName val="PH_54"/>
      <sheetName val="[SHOPLIST_xls][SHOPLIST_xls]600"/>
      <sheetName val="[SHOPLIST_xls][SHOPLIST_xls]601"/>
      <sheetName val="[SHOPLIST_xls][SHOPLIST_xls]602"/>
      <sheetName val="[SHOPLIST_xls][SHOPLIST_xls]603"/>
      <sheetName val="[SHOPLIST_xls][SHOPLIST_xls]604"/>
      <sheetName val="[SHOPLIST_xls][SHOPLIST_xls]605"/>
      <sheetName val="[SHOPLIST_xls][SHOPLIST_xls]606"/>
      <sheetName val="[SHOPLIST_xls][SHOPLIST_xls]607"/>
      <sheetName val="Spacing_of_Delineators3"/>
      <sheetName val="EATON_SUMMARY4"/>
      <sheetName val="Outline_Cost_-_Five_star_Hotel4"/>
      <sheetName val="Schedules_PL3"/>
      <sheetName val="Schedules_BS3"/>
      <sheetName val="[SHOPLIST_xls][SHOPLIST_xls]608"/>
      <sheetName val="[SHOPLIST_xls][SHOPLIST_xls]609"/>
      <sheetName val="[SHOPLIST_xls][SHOPLIST_xls]610"/>
      <sheetName val="[SHOPLIST_xls][SHOPLIST_xls]611"/>
      <sheetName val="[SHOPLIST_xls][SHOPLIST_xls]612"/>
      <sheetName val="[SHOPLIST_xls][SHOPLIST_xls]613"/>
      <sheetName val="[SHOPLIST_xls][SHOPLIST_xls]614"/>
      <sheetName val="[SHOPLIST_xls][SHOPLIST_xls]615"/>
      <sheetName val="[SHOPLIST_xls][SHOPLIST_xls]616"/>
      <sheetName val="[SHOPLIST_xls][SHOPLIST_xls]617"/>
      <sheetName val="[SHOPLIST_xls][SHOPLIST_xls]618"/>
      <sheetName val="[SHOPLIST_xls][SHOPLIST_xls]619"/>
      <sheetName val="[SHOPLIST_xls][SHOPLIST_xls]620"/>
      <sheetName val="[SHOPLIST_xls][SHOPLIST_xls]621"/>
      <sheetName val="[SHOPLIST_xls][SHOPLIST_xls]622"/>
      <sheetName val="[SHOPLIST_xls][SHOPLIST_xls]623"/>
      <sheetName val="[SHOPLIST_xls][SHOPLIST_xls]624"/>
      <sheetName val="[SHOPLIST_xls][SHOPLIST_xls]625"/>
      <sheetName val="[SHOPLIST_xls][SHOPLIST_xls]626"/>
      <sheetName val="[SHOPLIST_xls][SHOPLIST_xls]627"/>
      <sheetName val="[SHOPLIST_xls][SHOPLIST_xls]628"/>
      <sheetName val="[SHOPLIST_xls][SHOPLIST_xls]629"/>
      <sheetName val="[SHOPLIST_xls][SHOPLIST_xls]630"/>
      <sheetName val="[SHOPLIST_xls][SHOPLIST_xls]631"/>
      <sheetName val="[SHOPLIST_xls][SHOPLIST_xls]632"/>
      <sheetName val="[SHOPLIST_xls][SHOPLIST_xls]633"/>
      <sheetName val="[SHOPLIST_xls][SHOPLIST_xls]634"/>
      <sheetName val="[SHOPLIST_xls][SHOPLIST_xls]635"/>
      <sheetName val="[SHOPLIST_xls][SHOPLIST_xls]636"/>
      <sheetName val="[SHOPLIST_xls][SHOPLIST_xls]637"/>
      <sheetName val="[SHOPLIST_xls][SHOPLIST_xls]638"/>
      <sheetName val="[SHOPLIST_xls][SHOPLIST_xls]639"/>
      <sheetName val="[SHOPLIST_xls][SHOPLIST_xls]640"/>
      <sheetName val="[SHOPLIST_xls][SHOPLIST_xls]641"/>
      <sheetName val="[SHOPLIST_xls][SHOPLIST_xls]642"/>
      <sheetName val="[SHOPLIST_xls][SHOPLIST_xls]643"/>
      <sheetName val="[SHOPLIST_xls][SHOPLIST_xls]644"/>
      <sheetName val="Drop_Down_Data9"/>
      <sheetName val="Rules_9"/>
      <sheetName val="L3-WBS_Mapping9"/>
      <sheetName val="Elemental_Buildup26"/>
      <sheetName val="Div__0827"/>
      <sheetName val="Div__0927"/>
      <sheetName val="Div__1027"/>
      <sheetName val="Div__1127"/>
      <sheetName val="Div__1227"/>
      <sheetName val="Div_1327"/>
      <sheetName val="EXTERNAL_WORKS27"/>
      <sheetName val="PRODUCTIVITY_RATE27"/>
      <sheetName val="U_R_A_-_MASONRY27"/>
      <sheetName val="U_R_A_-_PLASTERING27"/>
      <sheetName val="U_R_A_-_TILING27"/>
      <sheetName val="U_R_A_-_GRANITE27"/>
      <sheetName val="V_C_2_-_EARTHWORK27"/>
      <sheetName val="V_C_9_-_CERAMIC27"/>
      <sheetName val="V_C_9_-_FINISHES27"/>
      <sheetName val="BAFO_CCL_Submission9"/>
      <sheetName val="BOQ_Direct_selling_cost28"/>
      <sheetName val="Eq__Mobilization27"/>
      <sheetName val="PointNo_526"/>
      <sheetName val="w't_table26"/>
      <sheetName val="PMWeb_data27"/>
      <sheetName val="CHART_OF_ACCOUNTS27"/>
      <sheetName val="B185-B-9_127"/>
      <sheetName val="B185-B-9_227"/>
      <sheetName val="E-Bill_No_6_A-O27"/>
      <sheetName val="Material_List_26"/>
      <sheetName val="Project_Cost_Breakdown24"/>
      <sheetName val="Index_List26"/>
      <sheetName val="Type_List26"/>
      <sheetName val="File_Types26"/>
      <sheetName val="SS_MH27"/>
      <sheetName val="bill_nb2-Plumbing_&amp;_Drainag26"/>
      <sheetName val="Pl_&amp;_Dr_B26"/>
      <sheetName val="Pl_&amp;_Dr_G26"/>
      <sheetName val="Pl_&amp;_Dr_M26"/>
      <sheetName val="Pl_&amp;_Dr_126"/>
      <sheetName val="Pl_&amp;_Dr_226"/>
      <sheetName val="Pl_&amp;_Dr_326"/>
      <sheetName val="Pl_&amp;_Dr_426"/>
      <sheetName val="Pl_&amp;_Dr_526"/>
      <sheetName val="Pl_&amp;_Dr_626"/>
      <sheetName val="Pl_&amp;_Dr_726"/>
      <sheetName val="Pl_&amp;_Dr_826"/>
      <sheetName val="Pl_&amp;_Dr_R26"/>
      <sheetName val="FF_B26"/>
      <sheetName val="FF_G26"/>
      <sheetName val="FF_M26"/>
      <sheetName val="FF_126"/>
      <sheetName val="FF_2_26"/>
      <sheetName val="FF_326"/>
      <sheetName val="FF_426"/>
      <sheetName val="FF_526"/>
      <sheetName val="FF_6_26"/>
      <sheetName val="FF_726"/>
      <sheetName val="FF_826"/>
      <sheetName val="FF_R26"/>
      <sheetName val="bill_nb3-FF26"/>
      <sheetName val="HVAC_B26"/>
      <sheetName val="HVAC_G26"/>
      <sheetName val="HVAC_M26"/>
      <sheetName val="HVAC_126"/>
      <sheetName val="HVAC_226"/>
      <sheetName val="HVAC_326"/>
      <sheetName val="HVAC_426"/>
      <sheetName val="HVAC_526"/>
      <sheetName val="HVAC_626"/>
      <sheetName val="HVAC_726"/>
      <sheetName val="HVAC_826"/>
      <sheetName val="HVAC_R26"/>
      <sheetName val="bill_nb4-HVAC26"/>
      <sheetName val="SC_B26"/>
      <sheetName val="SC_G26"/>
      <sheetName val="SC_M26"/>
      <sheetName val="SC_126"/>
      <sheetName val="SC_226"/>
      <sheetName val="SC_326"/>
      <sheetName val="SC_426"/>
      <sheetName val="SC_526"/>
      <sheetName val="SC_626"/>
      <sheetName val="SC_726"/>
      <sheetName val="SC_826"/>
      <sheetName val="SC_R26"/>
      <sheetName val="AV_B26"/>
      <sheetName val="AV_G26"/>
      <sheetName val="AV_M26"/>
      <sheetName val="AV_126"/>
      <sheetName val="AV_226"/>
      <sheetName val="AV_326"/>
      <sheetName val="AV_426"/>
      <sheetName val="AV_526"/>
      <sheetName val="AV_626"/>
      <sheetName val="AV_726"/>
      <sheetName val="AV_826"/>
      <sheetName val="EL_B26"/>
      <sheetName val="EL_M26"/>
      <sheetName val="EL_126"/>
      <sheetName val="EL_226"/>
      <sheetName val="EL_326"/>
      <sheetName val="EL_426"/>
      <sheetName val="EL_526"/>
      <sheetName val="EL_626"/>
      <sheetName val="EL_726"/>
      <sheetName val="EL_826"/>
      <sheetName val="EL_R26"/>
      <sheetName val="EL_TR26"/>
      <sheetName val="8-_EL26"/>
      <sheetName val="FA_B26"/>
      <sheetName val="FA_G26"/>
      <sheetName val="FA_M26"/>
      <sheetName val="FA_126"/>
      <sheetName val="FA_226"/>
      <sheetName val="FA_326"/>
      <sheetName val="FA_426"/>
      <sheetName val="FA_526"/>
      <sheetName val="FA_626"/>
      <sheetName val="FA_726"/>
      <sheetName val="FA_826"/>
      <sheetName val="FA_R26"/>
      <sheetName val="9-_FA26"/>
      <sheetName val="B09_127"/>
      <sheetName val="2_2)Revised_Cash_Flow26"/>
      <sheetName val="입찰내역_발주처_양식26"/>
      <sheetName val="Division_255"/>
      <sheetName val="Division_426"/>
      <sheetName val="Division_526"/>
      <sheetName val="Division_626"/>
      <sheetName val="Division_726"/>
      <sheetName val="Division_826"/>
      <sheetName val="Division_926"/>
      <sheetName val="Division_1026"/>
      <sheetName val="Division_1226"/>
      <sheetName val="Division_1426"/>
      <sheetName val="Division_2129"/>
      <sheetName val="Division_2227"/>
      <sheetName val="Division_2326"/>
      <sheetName val="Division_2626"/>
      <sheetName val="Division_2726"/>
      <sheetName val="Division_2826"/>
      <sheetName val="Division_3126"/>
      <sheetName val="Division_3226"/>
      <sheetName val="Division_3326"/>
      <sheetName val="LIST_DO_NOT_REMOVE25"/>
      <sheetName val="PRECAST_lightconc-II28"/>
      <sheetName val="final_abstract28"/>
      <sheetName val="Mall_waterproofing23"/>
      <sheetName val="MSCP_waterproofing23"/>
      <sheetName val="Employee_List24"/>
      <sheetName val="Chiet_t26"/>
      <sheetName val="Staffing_and_Rates_IA26"/>
      <sheetName val="B6_2_25"/>
      <sheetName val="Summary_of_Work24"/>
      <sheetName val="RAB_AR&amp;STR23"/>
      <sheetName val="Data_Validation9"/>
      <sheetName val="Staff_Acco_24"/>
      <sheetName val="TBAL9697_-group_wise__sdpl24"/>
      <sheetName val="Div26_-_Elect9"/>
      <sheetName val="CHUNG_CU_CARRILON9"/>
      <sheetName val="Update_list9"/>
      <sheetName val="Sinh_Nam_systems9"/>
      <sheetName val="DIE_profile9"/>
      <sheetName val="Import_tax9"/>
      <sheetName val="[SHOPLIST_xls]70,/0s«iÆøí¬i29"/>
      <sheetName val="TONG_HOP_VL-NC9"/>
      <sheetName val="TONGKE3p_9"/>
      <sheetName val="TH_VL,_NC,_DDHT_Thanhphuoc9"/>
      <sheetName val="DON_GIA9"/>
      <sheetName val="CHITIET_VL-NC9"/>
      <sheetName val="TH_kinh_phi9"/>
      <sheetName val="KLDT_DIEN9"/>
      <sheetName val="Dinh_muc_CP_KTCB_khac9"/>
      <sheetName val="[SHOPLIST_xls][SHOPLIST_xls]645"/>
      <sheetName val="_SHOPLIST_xls_7015"/>
      <sheetName val="quotation_9"/>
      <sheetName val="Bill_5_-_Carpark9"/>
      <sheetName val="BOQ_-_summary__39"/>
      <sheetName val="NKSC_thue9"/>
      <sheetName val="05__Data_Cash_Flow9"/>
      <sheetName val="MTO_REV_2(ARMOR)9"/>
      <sheetName val="Item-_Compact24"/>
      <sheetName val="E_&amp;_R24"/>
      <sheetName val="Rate_summary23"/>
      <sheetName val="Рабочий_лист23"/>
      <sheetName val="[SHOPLIST_xls]7018"/>
      <sheetName val="Back_up23"/>
      <sheetName val="Annex_1_Sect_3a24"/>
      <sheetName val="Annex_1_Sect_3a_124"/>
      <sheetName val="Annex_1_Sect_3b24"/>
      <sheetName val="Annex_1_Sect_3c24"/>
      <sheetName val="HOURLY_RATES24"/>
      <sheetName val="Risk_Breakdown_Structure22"/>
      <sheetName val="Common_Variables23"/>
      <sheetName val="INDIGINEOUS_ITEMS_23"/>
      <sheetName val="SITE_WORK23"/>
      <sheetName val="PT_141-_Site_A_Landscape23"/>
      <sheetName val="train_cash23"/>
      <sheetName val="accom_cash23"/>
      <sheetName val="d-safe_DELUXE23"/>
      <sheetName val="GPL_Revenu_Update23"/>
      <sheetName val="DO_NOT_TOUCH23"/>
      <sheetName val="Work_Type23"/>
      <sheetName val="Duct_Accesories23"/>
      <sheetName val="AREA_OF_APPLICATION22"/>
      <sheetName val="????_???_??23"/>
      <sheetName val="Labour_&amp;_Plant23"/>
      <sheetName val="Ave_wtd_rates23"/>
      <sheetName val="Debits_as_on_12_04_0823"/>
      <sheetName val="STAFFSCHED_23"/>
      <sheetName val="TRIAL_BALANCE23"/>
      <sheetName val="PROJECT_BRIEF(EX_NEW)23"/>
      <sheetName val="Geneí¬_i22"/>
      <sheetName val="Cashflow_projection18"/>
      <sheetName val="steel_total22"/>
      <sheetName val="ELE_BOQ22"/>
      <sheetName val="Resumo_Empreitadas19"/>
      <sheetName val="Floor_Box_20"/>
      <sheetName val="PPA_Summary19"/>
      <sheetName val="Mix_Design19"/>
      <sheetName val="Equipment_Rates18"/>
      <sheetName val="[SHOPLIST_xls][SHOPLIST_xls][18"/>
      <sheetName val="E_H_-_H__W_P_18"/>
      <sheetName val="E__H__Treatment_for_pile_cap18"/>
      <sheetName val="Z-_GENERAL_PRICE_SUMMARY19"/>
      <sheetName val="%_prog_figs_-u5_and_total19"/>
      <sheetName val="[SHOPLIST_xls][SHOPLIST_xls]646"/>
      <sheetName val="Area_Breakdown_PER_LEVEL_LINK18"/>
      <sheetName val="CF_Input18"/>
      <sheetName val="DATA_INPUT18"/>
      <sheetName val="Vordruck-Nr__7_1_3_D18"/>
      <sheetName val="M&amp;A_D18"/>
      <sheetName val="M&amp;A_E18"/>
      <sheetName val="M&amp;A_G18"/>
      <sheetName val="[SHOPLIST_xls]70,18"/>
      <sheetName val="Base_BM-rebar18"/>
      <sheetName val="Data_Sheet18"/>
      <sheetName val="Materials_18"/>
      <sheetName val="Form_618"/>
      <sheetName val="Risk_Register18"/>
      <sheetName val="Revised_Front_Page18"/>
      <sheetName val="Diff_Run01&amp;Run0218"/>
      <sheetName val="CCS_Summary18"/>
      <sheetName val="1_Carillion_Staff18"/>
      <sheetName val="_2_Staff_&amp;_Gen_labour18"/>
      <sheetName val="3_Offices18"/>
      <sheetName val="4_TempServ18"/>
      <sheetName val="__5_Temp_Wks18"/>
      <sheetName val="_6_Addn_Plant18"/>
      <sheetName val="_7__Transport18"/>
      <sheetName val="_8_Testing18"/>
      <sheetName val="9__Miscellaneous18"/>
      <sheetName val="10__Design18"/>
      <sheetName val="_11_Insurances18"/>
      <sheetName val="_12_Client_Req_18"/>
      <sheetName val="Risk_List18"/>
      <sheetName val="Track_of_Changes18"/>
      <sheetName val="Bill_8_Doors_&amp;_Windows18"/>
      <sheetName val="Bill_9_Finishes_18"/>
      <sheetName val="Bill_10_Specialities18"/>
      <sheetName val="Contract_Division16"/>
      <sheetName val="SubContract_Type16"/>
      <sheetName val="Service_Type16"/>
      <sheetName val="PRICE_INFO15"/>
      <sheetName val="RC_SUMMARY15"/>
      <sheetName val="LABOUR_PRODUCTIVITY-TAV15"/>
      <sheetName val="MATERIAL_PRICES15"/>
      <sheetName val="P-100_MRF_DB_R115"/>
      <sheetName val="1_2_Staff_Schedule19"/>
      <sheetName val="Attach_4-1815"/>
      <sheetName val="tender_allowances18"/>
      <sheetName val="_Summary_BKG_03418"/>
      <sheetName val="BILL_3R18"/>
      <sheetName val="BLOCK-A_(MEA_SHEET)18"/>
      <sheetName val="Cost_Heading15"/>
      <sheetName val="Labour_Costs18"/>
      <sheetName val="Ewaan_Show_Kitchen_(2)15"/>
      <sheetName val="Cash_Flow_Working15"/>
      <sheetName val="MN_T_B_15"/>
      <sheetName val="D_&amp;_W_sizes15"/>
      <sheetName val="SOPMA_DD15"/>
      <sheetName val="Qtys_ZamZam_(Del__before)15"/>
      <sheetName val="Qtys_Relocation_(Del_before)15"/>
      <sheetName val="_Qtys_Sub_&amp;_Tents_(Del__befor15"/>
      <sheetName val="Qtys__Signages_(Del__before)15"/>
      <sheetName val="Qtys_Temporary_Passages_(Del)15"/>
      <sheetName val="_Qtys_Ser__Rooms_(Del_before)15"/>
      <sheetName val="Div_07_Thermal_&amp;_Moisture9"/>
      <sheetName val="Sheet_Index8"/>
      <sheetName val="Site_Dev_BOQ18"/>
      <sheetName val="Trade_Summary8"/>
      <sheetName val="Data_I_(2)15"/>
      <sheetName val="rEFERENCES_15"/>
      <sheetName val="BOQ_(2)9"/>
      <sheetName val="LABOUR_RATE9"/>
      <sheetName val="Material_Rate9"/>
      <sheetName val="Labor_abs-PW9"/>
      <sheetName val="Labor_abs-NMR9"/>
      <sheetName val="Combined_Results_9"/>
      <sheetName val="precast_RC_element9"/>
      <sheetName val="pile_Fabrication9"/>
      <sheetName val="New_Bld9"/>
      <sheetName val="Finansal_tamamlanma_Eğrisi9"/>
      <sheetName val="Status_Summary9"/>
      <sheetName val="Dash_board18"/>
      <sheetName val="2F_회의실견적(5_14_일대)11"/>
      <sheetName val="_HIT-&gt;HMC_견적(3900)11"/>
      <sheetName val="Appendix_B11"/>
      <sheetName val="Labour_Rate_15"/>
      <sheetName val="kppl_pl9"/>
      <sheetName val="Basic_Rates9"/>
      <sheetName val="2_Plex9"/>
      <sheetName val="Sheet1_(2)9"/>
      <sheetName val="4_Plex9"/>
      <sheetName val="6_Plex_9"/>
      <sheetName val="Detailed_Summary9"/>
      <sheetName val="Sheet1_(3)9"/>
      <sheetName val="Sheet1_(4)9"/>
      <sheetName val="May_0510"/>
      <sheetName val="April_0510"/>
      <sheetName val="Aug_0510"/>
      <sheetName val="July_0510"/>
      <sheetName val="June_0510"/>
      <sheetName val="Nov_0510"/>
      <sheetName val="Oct_0510"/>
      <sheetName val="Sep_0510"/>
      <sheetName val="Dropdown_List9"/>
      <sheetName val="1_-_Main_Building9"/>
      <sheetName val="1_-_Summary9"/>
      <sheetName val="2_-_Landscaping_Works9"/>
      <sheetName val="2_-_Summary9"/>
      <sheetName val="4_-_Bldg_Infra9"/>
      <sheetName val="4_-_Summary9"/>
      <sheetName val="Asset_Allocation_(CR)9"/>
      <sheetName val="Project_Benchmarking9"/>
      <sheetName val="Dashboard_(1)9"/>
      <sheetName val="VO_Agreed_to_Unifier_Sum9"/>
      <sheetName val="VO_Not_yet_Agreed_to_Unifier9"/>
      <sheetName val="VO_Anticipated_to_Unifier9"/>
      <sheetName val="EW_to_Unifier9"/>
      <sheetName val="Prov_Sums9"/>
      <sheetName val="Other_Amounts9"/>
      <sheetName val="Summary_8"/>
      <sheetName val="B04-A_-_DIA_SUDEER8"/>
      <sheetName val="04D_-_Tanmyat8"/>
      <sheetName val="13-_B04-B_&amp;_C8"/>
      <sheetName val="_SITE_09_B04-B&amp;C-AFAQ8"/>
      <sheetName val="CONSTRUCTION_COMPONENT8"/>
      <sheetName val="HB_CEC_schd_4_29"/>
      <sheetName val="HB_CEC_schd_4_39"/>
      <sheetName val="HB_CEC_schd_5_29"/>
      <sheetName val="HB_CEC_schd_6_29"/>
      <sheetName val="HB_CEC_schd_7_29"/>
      <sheetName val="HB_CEC_schd_9_29"/>
      <sheetName val="Doha_Farm9"/>
      <sheetName val="B-3_2_EB8"/>
      <sheetName val="Balance_Sheet8"/>
      <sheetName val="Other_Cost_Norms7"/>
      <sheetName val="AOP_Summary-210"/>
      <sheetName val="Estimate_for_approval8"/>
      <sheetName val="New_Rates8"/>
      <sheetName val="Labour_Rates8"/>
      <sheetName val="Status_8"/>
      <sheetName val="CLIENT_BUDGET8"/>
      <sheetName val="Reco-June_20198"/>
      <sheetName val="REMINING_PROGRESS8"/>
      <sheetName val="OS&amp;E__IT8"/>
      <sheetName val="PAID_AMOUNT8"/>
      <sheetName val="IPA_218"/>
      <sheetName val="Order_by_owner8"/>
      <sheetName val="PERLIM__Sammary8"/>
      <sheetName val="RECOVER_OF_DOUBLE_PAYMENT8"/>
      <sheetName val="rathath_al_matar8"/>
      <sheetName val="INTERNAL_LINE_8"/>
      <sheetName val="MINOVA_AL_DEYAR8"/>
      <sheetName val="BLUE_RHINE8"/>
      <sheetName val="NATIONAL_PAINT8"/>
      <sheetName val="FIRE_RATED8"/>
      <sheetName val="CIF_COST_ITEM7"/>
      <sheetName val="Rates_for_public_areas7"/>
      <sheetName val="MAIN_SUMMARY7"/>
      <sheetName val="Sec__A-PQ9"/>
      <sheetName val="Preamble_B9"/>
      <sheetName val="Sec__C-Dayworks9"/>
      <sheetName val="d5_9"/>
      <sheetName val="Tender_Docs8"/>
      <sheetName val="Miral_Emails8"/>
      <sheetName val="LOAs_(061619)8"/>
      <sheetName val="Contract_Conditions_(Tender)8"/>
      <sheetName val="Contract_Qualifications8"/>
      <sheetName val="YVPI_&amp;_GII8"/>
      <sheetName val="LOA_(live_sheet)8"/>
      <sheetName val="LOA_Log_(082419)8"/>
      <sheetName val="Key_Docs_Ref_8"/>
      <sheetName val="To_Mr__Boota_(072519)8"/>
      <sheetName val="Core_Data7"/>
      <sheetName val="Abs_PMRL7"/>
      <sheetName val="B2-DV_No_027"/>
      <sheetName val="TB_ALJADA7"/>
      <sheetName val="Plot_Area7"/>
      <sheetName val="Closing_entries7"/>
      <sheetName val="Executive_Summary7"/>
      <sheetName val="Sales_Tracking_Report_(STR)7"/>
      <sheetName val="Blocking_Tracking_Report_(BTR)7"/>
      <sheetName val="Bill_No_17"/>
      <sheetName val="[SHOPLIST_xls]70,/0s«iÆøí¬8"/>
      <sheetName val="[SHOPLIST_xls][SH8"/>
      <sheetName val="[SHOPLIST_xls]70_8"/>
      <sheetName val="[SHOPLIST_xls]/VW7"/>
      <sheetName val="MASTER_RATE_ANALYSIS8"/>
      <sheetName val="Basic_Rate8"/>
      <sheetName val="P-Ins_&amp;_Bonds8"/>
      <sheetName val="Recon_Template7"/>
      <sheetName val="DIV_01_General_Requirements7"/>
      <sheetName val="Bill_(1)_Main_Building7"/>
      <sheetName val="Bill_(2)_General_Site_&amp;_Parkin7"/>
      <sheetName val="wd_points7"/>
      <sheetName val="Bill_(3)_Guest_House7"/>
      <sheetName val="Bill_(4)_Family_Buildings7"/>
      <sheetName val="Bill_(5)_Villa_Buildings7"/>
      <sheetName val="Bill_(6)_Entrance_Building7"/>
      <sheetName val="Bill_(7)_Masjid7"/>
      <sheetName val="Bill_(8)_Auditorium7"/>
      <sheetName val="Bill_(9)_Site_Prep__&amp;_Roadway7"/>
      <sheetName val="Summary_Cost7"/>
      <sheetName val="lighting_points7"/>
      <sheetName val="ESTIMATE_(2)7"/>
      <sheetName val="COM_Summary7"/>
      <sheetName val="Comp_equip7"/>
      <sheetName val="SITE_WORKS7"/>
      <sheetName val="WOOD_WORK7"/>
      <sheetName val="THERMAL_&amp;_MOISTURE_7"/>
      <sheetName val="DOORS_&amp;_WINDOWS7"/>
      <sheetName val="Additional_Items7"/>
      <sheetName val="P15_Cost_Implications7"/>
      <sheetName val="P15_uPVC_ducts-Rate_Summary7"/>
      <sheetName val="P13_uPVC_ducts7"/>
      <sheetName val="P13_Mass_Concrete7"/>
      <sheetName val="P13_Imported_Fill7"/>
      <sheetName val="P14_uPVC_ducts7"/>
      <sheetName val="P14_Mass_Concrete7"/>
      <sheetName val="P14_Imported_Fill7"/>
      <sheetName val="P14_Sand_bed_to_cable7"/>
      <sheetName val="P15_uPVC_ducts7"/>
      <sheetName val="Master_data7"/>
      <sheetName val="Quotation_FM_administration7"/>
      <sheetName val="Quotation_Visitor_and_Sec7"/>
      <sheetName val="Service_Charge7"/>
      <sheetName val="CABLES_7"/>
      <sheetName val="Quotation_Offices_108,9,10,11)7"/>
      <sheetName val="Quotation_modification7"/>
      <sheetName val="L_(4)7"/>
      <sheetName val="P1926-H2B_Pkg_2A&amp;2B7"/>
      <sheetName val="P1940-H2B_Pkg_1_Guestrooms7"/>
      <sheetName val="BOQ_1_927"/>
      <sheetName val="Ref_Arch7"/>
      <sheetName val="Portfolio_List7"/>
      <sheetName val="Staff_OLD_7"/>
      <sheetName val="개시대사_(2)7"/>
      <sheetName val="Appendix-A_-GRAND_SUMMARY7"/>
      <sheetName val="D9_(New_Rate)7"/>
      <sheetName val="WATER_DUCT_-_IC_217"/>
      <sheetName val="Initial_Data7"/>
      <sheetName val="Package_Status7"/>
      <sheetName val="Asset_Desc7"/>
      <sheetName val="Cumulative_Rail_7"/>
      <sheetName val="Data_7"/>
      <sheetName val="6_2_Floor_Finishes7"/>
      <sheetName val="BUAs_and_Sales_Forecast7"/>
      <sheetName val="Lagoons_Breakdown_Prices7"/>
      <sheetName val="Cover_HW_Z2_7"/>
      <sheetName val="TOTAL_WORK7"/>
      <sheetName val="part_37"/>
      <sheetName val="pile_Length_for_Easter_fence7"/>
      <sheetName val="Div_10-Specialities_7"/>
      <sheetName val="MALE_&amp;_FEMALE_7"/>
      <sheetName val="Div_Summary7"/>
      <sheetName val="_Estimate__7"/>
      <sheetName val="Equip_7"/>
      <sheetName val="[SHOPLIST_xls]70,/0s«i_x7"/>
      <sheetName val="Contractor_Application6"/>
      <sheetName val="08_MEP_Summary6"/>
      <sheetName val="Addnl_works6"/>
      <sheetName val="B3__Material_on_Site-Detail6"/>
      <sheetName val="[SHOPLIST_xls]70_x005f_x0000_,/0_x005"/>
      <sheetName val="Drop_down5"/>
      <sheetName val="[SHOPLIST_xls][SHOPLIST_xls]647"/>
      <sheetName val="[SHOPLIST_xls][SHOPLIST_xls]648"/>
      <sheetName val="[SHOPLIST_xls][SHOPLIST_xls]649"/>
      <sheetName val="[SHOPLIST_xls][SHOPLIST_xls]650"/>
      <sheetName val="[SHOPLIST_xls][SHOPLIST_xls]651"/>
      <sheetName val="[SHOPLIST_xls][SHOPLIST_xls]652"/>
      <sheetName val="[SHOPLIST_xls][SHOPLIST_xls]653"/>
      <sheetName val="[SHOPLIST_xls][SHOPLIST_xls]654"/>
      <sheetName val="[SHOPLIST_xls][SHOPLIST_xls]655"/>
      <sheetName val="[SHOPLIST_xls][SHOPLIST_xls]656"/>
      <sheetName val="[SHOPLIST_xls][SHOPLIST_xls]657"/>
      <sheetName val="[SHOPLIST_xls][SHOPLIST_xls]658"/>
      <sheetName val="[SHOPLIST_xls][SHOPLIST_xls]659"/>
      <sheetName val="[SHOPLIST_xls][SHOPLIST_xls]660"/>
      <sheetName val="[SHOPLIST_xls][SHOPLIST_xls]661"/>
      <sheetName val="[SHOPLIST_xls][SHOPLIST_xls]662"/>
      <sheetName val="[SHOPLIST_xls][SHOPLIST_xls]663"/>
      <sheetName val="[SHOPLIST_xls][SHOPLIST_xls]664"/>
      <sheetName val="[SHOPLIST_xls][SHOPLIST_xls]665"/>
      <sheetName val="[SHOPLIST_xls][SHOPLIST_xls]666"/>
      <sheetName val="[SHOPLIST_xls][SHOPLIST_xls]667"/>
      <sheetName val="[SHOPLIST_xls][SHOPLIST_xls]668"/>
      <sheetName val="[SHOPLIST_xls][SHOPLIST_xls]669"/>
      <sheetName val="[SHOPLIST_xls][SHOPLIST_xls]670"/>
      <sheetName val="[SHOPLIST_xls][SHOPLIST_xls]671"/>
      <sheetName val="[SHOPLIST_xls][SHOPLIST_xls]672"/>
      <sheetName val="[SHOPLIST_xls][SHOPLIST_xls]673"/>
      <sheetName val="[SHOPLIST_xls][SHOPLIST_xls]674"/>
      <sheetName val="[SHOPLIST_xls][SHOPLIST_xls]675"/>
      <sheetName val="[SHOPLIST_xls][SHOPLIST_xls]676"/>
      <sheetName val="[SHOPLIST_xls][SHOPLIST_xls]677"/>
      <sheetName val="[SHOPLIST_xls][SHOPLIST_xls]678"/>
      <sheetName val="[SHOPLIST_xls][SHOPLIST_xls]679"/>
      <sheetName val="[SHOPLIST_xls][SHOPLIST_xls]680"/>
      <sheetName val="[SHOPLIST_xls][SHOPLIST_xls]681"/>
      <sheetName val="[SHOPLIST_xls][SHOPLIST_xls]682"/>
      <sheetName val="[SHOPLIST_xls][SHOPLIST_xls]683"/>
      <sheetName val="[SHOPLIST_xls][SHOPLIST_xls]684"/>
      <sheetName val="[SHOPLIST_xls][SHOPLIST_xls]685"/>
      <sheetName val="[SHOPLIST_xls][SHOPLIST_xls]686"/>
      <sheetName val="[SHOPLIST_xls][SHOPLIST_xls]687"/>
      <sheetName val="[SHOPLIST_xls][SHOPLIST_xls]688"/>
      <sheetName val="[SHOPLIST_xls][SHOPLIST_xls]689"/>
      <sheetName val="[SHOPLIST_xls][SHOPLIST_xls]690"/>
      <sheetName val="[SHOPLIST_xls][SHOPLIST_xls]691"/>
      <sheetName val="[SHOPLIST_xls][SHOPLIST_xls]692"/>
      <sheetName val="[SHOPLIST_xls][SHOPLIST_xls]693"/>
      <sheetName val="[SHOPLIST_xls][SHOPLIST_xls]694"/>
      <sheetName val="[SHOPLIST_xls][SHOPLIST_xls]695"/>
      <sheetName val="[SHOPLIST_xls][SHOPLIST_xls]696"/>
      <sheetName val="[SHOPLIST_xls][SHOPLIST_xls]697"/>
      <sheetName val="[SHOPLIST_xls][SHOPLIST_xls]698"/>
      <sheetName val="[SHOPLIST_xls][SHOPLIST_xls]699"/>
      <sheetName val="[SHOPLIST_xls][SHOPLIST_xls]700"/>
      <sheetName val="[SHOPLIST_xls][SHOPLIST_xls]800"/>
      <sheetName val="[SHOPLIST_xls][SHOPLIST_xls]801"/>
      <sheetName val="[SHOPLIST_xls][SHOPLIST_xls]802"/>
      <sheetName val="[SHOPLIST_xls][SHOPLIST_xls]803"/>
      <sheetName val="[SHOPLIST_xls][SHOPLIST_xls]804"/>
      <sheetName val="[SHOPLIST_xls][SHOPLIST_xls]805"/>
      <sheetName val="[SHOPLIST_xls][SHOPLIST_xls]806"/>
      <sheetName val="[SHOPLIST_xls][SHOPLIST_xls]807"/>
      <sheetName val="[SHOPLIST_xls][SHOPLIST_xls]808"/>
      <sheetName val="[SHOPLIST_xls][SHOPLIST_xls]809"/>
      <sheetName val="[SHOPLIST_xls][SHOPLIST_xls]810"/>
      <sheetName val="[SHOPLIST_xls][SHOPLIST_xls]811"/>
      <sheetName val="[SHOPLIST_xls][SHOPLIST_xls]812"/>
      <sheetName val="[SHOPLIST_xls][SHOPLIST_xls]813"/>
      <sheetName val="[SHOPLIST_xls][SHOPLIST_xls]814"/>
      <sheetName val="[SHOPLIST_xls][SHOPLIST_xls]815"/>
      <sheetName val="[SHOPLIST_xls][SHOPLIST_xls]816"/>
      <sheetName val="[SHOPLIST_xls][SHOPLIST_xls]817"/>
      <sheetName val="[SHOPLIST_xls][SHOPLIST_xls]818"/>
      <sheetName val="[SHOPLIST_xls][SHOPLIST_xls]819"/>
      <sheetName val="[SHOPLIST_xls][SHOPLIST_xls]820"/>
      <sheetName val="[SHOPLIST_xls][SHOPLIST_xls]821"/>
      <sheetName val="[SHOPLIST_xls][SHOPLIST_xls]822"/>
      <sheetName val="[SHOPLIST_xls][SHOPLIST_xls]823"/>
      <sheetName val="[SHOPLIST_xls][SHOPLIST_xls]824"/>
      <sheetName val="[SHOPLIST_xls][SHOPLIST_xls]825"/>
      <sheetName val="[SHOPLIST_xls][SHOPLIST_xls]826"/>
      <sheetName val="[SHOPLIST_xls][SHOPLIST_xls]827"/>
      <sheetName val="[SHOPLIST_xls][SHOPLIST_xls]828"/>
      <sheetName val="[SHOPLIST_xls][SHOPLIST_xls]829"/>
      <sheetName val="[SHOPLIST_xls][SHOPLIST_xls]830"/>
      <sheetName val="[SHOPLIST_xls][SHOPLIST_xls]831"/>
      <sheetName val="[SHOPLIST_xls][SHOPLIST_xls]832"/>
      <sheetName val="[SHOPLIST_xls][SHOPLIST_xls]833"/>
      <sheetName val="[SHOPLIST_xls][SHOPLIST_xls]834"/>
      <sheetName val="[SHOPLIST_xls][SHOPLIST_xls]835"/>
      <sheetName val="[SHOPLIST_xls][SHOPLIST_xls]836"/>
      <sheetName val="[SHOPLIST_xls][SHOPLIST_xls]837"/>
      <sheetName val="[SHOPLIST_xls][SHOPLIST_xls]838"/>
      <sheetName val="[SHOPLIST_xls][SHOPLIST_xls]839"/>
      <sheetName val="[SHOPLIST_xls][SHOPLIST_xls]840"/>
      <sheetName val="[SHOPLIST_xls][SHOPLIST_xls]841"/>
      <sheetName val="[SHOPLIST_xls][SHOPLIST_xls]842"/>
      <sheetName val="[SHOPLIST_xls][SHOPLIST_xls]843"/>
      <sheetName val="[SHOPLIST_xls][SHOPLIST_xls]844"/>
      <sheetName val="[SHOPLIST_xls][SHOPLIST_xls]845"/>
      <sheetName val="[SHOPLIST_xls][SHOPLIST_xls]846"/>
      <sheetName val="[SHOPLIST_xls][SHOPLIST_xls]847"/>
      <sheetName val="[SHOPLIST_xls][SHOPLIST_xls]848"/>
      <sheetName val="[SHOPLIST_xls][SHOPLIST_xls]849"/>
      <sheetName val="[SHOPLIST_xls][SHOPLIST_xls]850"/>
      <sheetName val="[SHOPLIST_xls][SHOPLIST_xls]851"/>
      <sheetName val="[SHOPLIST_xls][SHOPLIST_xls]852"/>
      <sheetName val="[SHOPLIST_xls][SHOPLIST_xls]853"/>
      <sheetName val="[SHOPLIST_xls][SHOPLIST_xls]854"/>
      <sheetName val="[SHOPLIST_xls][SHOPLIST_xls]855"/>
      <sheetName val="[SHOPLIST_xls][SHOPLIST_xls]856"/>
      <sheetName val="[SHOPLIST_xls][SHOPLIST_xls]857"/>
      <sheetName val="[SHOPLIST_xls][SHOPLIST_xls]858"/>
      <sheetName val="[SHOPLIST_xls][SHOPLIST_xls]859"/>
      <sheetName val="[SHOPLIST_xls][SHOPLIST_xls]860"/>
      <sheetName val="[SHOPLIST_xls][SHOPLIST_xls]861"/>
      <sheetName val="[SHOPLIST_xls][SHOPLIST_xls]862"/>
      <sheetName val="[SHOPLIST_xls][SHOPLIST_xls]863"/>
      <sheetName val="[SHOPLIST_xls][SHOPLIST_xls]864"/>
      <sheetName val="[SHOPLIST_xls][SHOPLIST_xls]865"/>
      <sheetName val="[SHOPLIST_xls][SHOPLIST_xls]866"/>
      <sheetName val="[SHOPLIST_xls][SHOPLIST_xls]867"/>
      <sheetName val="[SHOPLIST_xls][SHOPLIST_xls]868"/>
      <sheetName val="[SHOPLIST_xls][SHOPLIST_xls]869"/>
      <sheetName val="[SHOPLIST_xls][SHOPLIST_xls]870"/>
      <sheetName val="[SHOPLIST_xls][SHOPLIST_xls]871"/>
      <sheetName val="[SHOPLIST_xls][SHOPLIST_xls]872"/>
      <sheetName val="[SHOPLIST_xls][SHOPLIST_xls]873"/>
      <sheetName val="[SHOPLIST_xls]70,/0s«iÆøí¬i114"/>
      <sheetName val="[SHOPLIST_xls]70,/0s«_iÆø_í¬6"/>
      <sheetName val="[SHOPLIST_xls]70,/0s«iÆøí¬i210"/>
      <sheetName val="[SHOPLIST_xls]70,/0s«iÆøí¬i36"/>
      <sheetName val="[SHOPLIST_xls][SHOPLIST_xls]874"/>
      <sheetName val="S-Curve_Update5"/>
      <sheetName val="VESSELS_5"/>
      <sheetName val="FLOOR_AND_CEILING5"/>
      <sheetName val="area_comp_2011_01_18_(2)5"/>
      <sheetName val="drop_down_lists5"/>
      <sheetName val="PH_55"/>
      <sheetName val="Admin_TAKE_OFF5"/>
      <sheetName val="[SHOPLIST_xls][SHOPLIST_xls]875"/>
      <sheetName val="[SHOPLIST_xls][SHOPLIST_xls]876"/>
      <sheetName val="[SHOPLIST_xls][SHOPLIST_xls]877"/>
      <sheetName val="[SHOPLIST_xls][SHOPLIST_xls]878"/>
      <sheetName val="[SHOPLIST_xls][SHOPLIST_xls]879"/>
      <sheetName val="[SHOPLIST_xls][SHOPLIST_xls]880"/>
      <sheetName val="[SHOPLIST_xls][SHOPLIST_xls]881"/>
      <sheetName val="[SHOPLIST_xls][SHOPLIST_xls]882"/>
      <sheetName val="Spacing_of_Delineators4"/>
      <sheetName val="EATON_SUMMARY5"/>
      <sheetName val="Outline_Cost_-_Five_star_Hotel5"/>
      <sheetName val="Schedules_PL4"/>
      <sheetName val="Schedules_BS4"/>
      <sheetName val="[SHOPLIST_xls][SHOPLIST_xls]883"/>
      <sheetName val="[SHOPLIST_xls]/VWVU))6"/>
      <sheetName val="[SHOPLIST_xls][SHOPLIST_xls]884"/>
      <sheetName val="[SHOPLIST_xls][SHOPLIST_xls]885"/>
      <sheetName val="[SHOPLIST_xls][SHOPLIST_xls]886"/>
      <sheetName val="[SHOPLIST_xls][SHOPLIST_xls]887"/>
      <sheetName val="[SHOPLIST_xls][SHOPLIST_xls]888"/>
      <sheetName val="[SHOPLIST_xls][SHOPLIST_xls]889"/>
      <sheetName val="[SHOPLIST_xls][SHOPLIST_xls]890"/>
      <sheetName val="[SHOPLIST_xls][SHOPLIST_xls]891"/>
      <sheetName val="[SHOPLIST_xls][SHOPLIST_xls]892"/>
      <sheetName val="[SHOPLIST_xls][SHOPLIST_xls]893"/>
      <sheetName val="[SHOPLIST_xls][SHOPLIST_xls]894"/>
      <sheetName val="[SHOPLIST_xls][SHOPLIST_xls]895"/>
      <sheetName val="[SHOPLIST_xls][SHOPLIST_xls]896"/>
      <sheetName val="[SHOPLIST_xls][SHOPLIST_xls]897"/>
      <sheetName val="[SHOPLIST_xls][SHOPLIST_xls]898"/>
      <sheetName val="[SHOPLIST_xls][SHOPLIST_xls]899"/>
      <sheetName val="[SHOPLIST_xls][SHOPLIST_xls]900"/>
      <sheetName val="[SHOPLIST_xls][SHOPLIST_xls]901"/>
      <sheetName val="[SHOPLIST_xls][SHOPLIST_xls]902"/>
      <sheetName val="[SHOPLIST_xls][SHOPLIST_xls]903"/>
      <sheetName val="[SHOPLIST_xls][SHOPLIST_xls]904"/>
      <sheetName val="[SHOPLIST_xls][SHOPLIST_xls]905"/>
      <sheetName val="[SHOPLIST_xls][SHOPLIST_xls]906"/>
      <sheetName val="[SHOPLIST_xls][SHOPLIST_xls]907"/>
      <sheetName val="[SHOPLIST_xls][SHOPLIST_xls]908"/>
      <sheetName val="[SHOPLIST_xls][SHOPLIST_xls]909"/>
      <sheetName val="[SHOPLIST_xls][SHOPLIST_xls]910"/>
      <sheetName val="[SHOPLIST_xls][SHOPLIST_xls]911"/>
      <sheetName val="[SHOPLIST_xls][SHOPLIST_xls]912"/>
      <sheetName val="[SHOPLIST_xls][SHOPLIST_xls]913"/>
      <sheetName val="[SHOPLIST_xls][SHOPLIST_xls]914"/>
      <sheetName val="[SHOPLIST_xls][SHOPLIST_xls]915"/>
      <sheetName val="[SHOPLIST_xls][SHOPLIST_xls]916"/>
      <sheetName val="[SHOPLIST_xls][SHOPLIST_xls]917"/>
      <sheetName val="[SHOPLIST_xls][SHOPLIST_xls]918"/>
      <sheetName val="[SHOPLIST_xls][SHOPLIST_xls]919"/>
      <sheetName val="[SHOPLIST_xls][SHOPLIST_xls]920"/>
      <sheetName val="[SHOPLIST_xls][SHOPLIST_xls]921"/>
      <sheetName val="II손익관리"/>
      <sheetName val="목표세부명세"/>
      <sheetName val="[SHOPLIST.xls]70?,/0?s«i_x"/>
      <sheetName val="[SHOPLIST.xls]70,/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 refreshError="1"/>
      <sheetData sheetId="122"/>
      <sheetData sheetId="123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 refreshError="1"/>
      <sheetData sheetId="207"/>
      <sheetData sheetId="208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 refreshError="1"/>
      <sheetData sheetId="325" refreshError="1"/>
      <sheetData sheetId="326"/>
      <sheetData sheetId="327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 refreshError="1"/>
      <sheetData sheetId="406">
        <row r="9">
          <cell r="A9" t="str">
            <v>A</v>
          </cell>
        </row>
      </sheetData>
      <sheetData sheetId="407">
        <row r="9">
          <cell r="A9" t="str">
            <v>A</v>
          </cell>
        </row>
      </sheetData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>
        <row r="9">
          <cell r="A9" t="str">
            <v>A</v>
          </cell>
        </row>
      </sheetData>
      <sheetData sheetId="658">
        <row r="9">
          <cell r="A9" t="str">
            <v>A</v>
          </cell>
        </row>
      </sheetData>
      <sheetData sheetId="659">
        <row r="9">
          <cell r="A9" t="str">
            <v>A</v>
          </cell>
        </row>
      </sheetData>
      <sheetData sheetId="660">
        <row r="9">
          <cell r="A9" t="str">
            <v>A</v>
          </cell>
        </row>
      </sheetData>
      <sheetData sheetId="661">
        <row r="9">
          <cell r="A9" t="str">
            <v>A</v>
          </cell>
        </row>
      </sheetData>
      <sheetData sheetId="662">
        <row r="9">
          <cell r="A9" t="str">
            <v>A</v>
          </cell>
        </row>
      </sheetData>
      <sheetData sheetId="663">
        <row r="9">
          <cell r="A9" t="str">
            <v>A</v>
          </cell>
        </row>
      </sheetData>
      <sheetData sheetId="664">
        <row r="9">
          <cell r="A9" t="str">
            <v>A</v>
          </cell>
        </row>
      </sheetData>
      <sheetData sheetId="665">
        <row r="9">
          <cell r="A9" t="str">
            <v>A</v>
          </cell>
        </row>
      </sheetData>
      <sheetData sheetId="666">
        <row r="9">
          <cell r="A9" t="str">
            <v>A</v>
          </cell>
        </row>
      </sheetData>
      <sheetData sheetId="667">
        <row r="9">
          <cell r="A9" t="str">
            <v>A</v>
          </cell>
        </row>
      </sheetData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/>
      <sheetData sheetId="841"/>
      <sheetData sheetId="842">
        <row r="9">
          <cell r="A9" t="str">
            <v>A</v>
          </cell>
        </row>
      </sheetData>
      <sheetData sheetId="843">
        <row r="9">
          <cell r="A9" t="str">
            <v>A</v>
          </cell>
        </row>
      </sheetData>
      <sheetData sheetId="844">
        <row r="9">
          <cell r="A9" t="str">
            <v>A</v>
          </cell>
        </row>
      </sheetData>
      <sheetData sheetId="845">
        <row r="9">
          <cell r="A9" t="str">
            <v>A</v>
          </cell>
        </row>
      </sheetData>
      <sheetData sheetId="846">
        <row r="9">
          <cell r="A9" t="str">
            <v>A</v>
          </cell>
        </row>
      </sheetData>
      <sheetData sheetId="847">
        <row r="9">
          <cell r="A9" t="str">
            <v>A</v>
          </cell>
        </row>
      </sheetData>
      <sheetData sheetId="848">
        <row r="9">
          <cell r="A9" t="str">
            <v>A</v>
          </cell>
        </row>
      </sheetData>
      <sheetData sheetId="849">
        <row r="9">
          <cell r="A9" t="str">
            <v>A</v>
          </cell>
        </row>
      </sheetData>
      <sheetData sheetId="850">
        <row r="9">
          <cell r="A9" t="str">
            <v>A</v>
          </cell>
        </row>
      </sheetData>
      <sheetData sheetId="851">
        <row r="9">
          <cell r="A9" t="str">
            <v>A</v>
          </cell>
        </row>
      </sheetData>
      <sheetData sheetId="852">
        <row r="9">
          <cell r="A9" t="str">
            <v>A</v>
          </cell>
        </row>
      </sheetData>
      <sheetData sheetId="853">
        <row r="9">
          <cell r="A9" t="str">
            <v>A</v>
          </cell>
        </row>
      </sheetData>
      <sheetData sheetId="854">
        <row r="9">
          <cell r="A9" t="str">
            <v>A</v>
          </cell>
        </row>
      </sheetData>
      <sheetData sheetId="855">
        <row r="9">
          <cell r="A9" t="str">
            <v>A</v>
          </cell>
        </row>
      </sheetData>
      <sheetData sheetId="856">
        <row r="9">
          <cell r="A9" t="str">
            <v>A</v>
          </cell>
        </row>
      </sheetData>
      <sheetData sheetId="857">
        <row r="9">
          <cell r="A9" t="str">
            <v>A</v>
          </cell>
        </row>
      </sheetData>
      <sheetData sheetId="858">
        <row r="9">
          <cell r="A9" t="str">
            <v>A</v>
          </cell>
        </row>
      </sheetData>
      <sheetData sheetId="859">
        <row r="9">
          <cell r="A9" t="str">
            <v>A</v>
          </cell>
        </row>
      </sheetData>
      <sheetData sheetId="860">
        <row r="9">
          <cell r="A9" t="str">
            <v>A</v>
          </cell>
        </row>
      </sheetData>
      <sheetData sheetId="861">
        <row r="9">
          <cell r="A9" t="str">
            <v>A</v>
          </cell>
        </row>
      </sheetData>
      <sheetData sheetId="862">
        <row r="9">
          <cell r="A9" t="str">
            <v>A</v>
          </cell>
        </row>
      </sheetData>
      <sheetData sheetId="863">
        <row r="9">
          <cell r="A9" t="str">
            <v>A</v>
          </cell>
        </row>
      </sheetData>
      <sheetData sheetId="864">
        <row r="9">
          <cell r="A9" t="str">
            <v>A</v>
          </cell>
        </row>
      </sheetData>
      <sheetData sheetId="865">
        <row r="9">
          <cell r="A9" t="str">
            <v>A</v>
          </cell>
        </row>
      </sheetData>
      <sheetData sheetId="866">
        <row r="9">
          <cell r="A9" t="str">
            <v>A</v>
          </cell>
        </row>
      </sheetData>
      <sheetData sheetId="867">
        <row r="9">
          <cell r="A9" t="str">
            <v>A</v>
          </cell>
        </row>
      </sheetData>
      <sheetData sheetId="868">
        <row r="9">
          <cell r="A9" t="str">
            <v>A</v>
          </cell>
        </row>
      </sheetData>
      <sheetData sheetId="869">
        <row r="9">
          <cell r="A9" t="str">
            <v>A</v>
          </cell>
        </row>
      </sheetData>
      <sheetData sheetId="870">
        <row r="9">
          <cell r="A9" t="str">
            <v>A</v>
          </cell>
        </row>
      </sheetData>
      <sheetData sheetId="871">
        <row r="9">
          <cell r="A9" t="str">
            <v>A</v>
          </cell>
        </row>
      </sheetData>
      <sheetData sheetId="872">
        <row r="9">
          <cell r="A9" t="str">
            <v>A</v>
          </cell>
        </row>
      </sheetData>
      <sheetData sheetId="873">
        <row r="9">
          <cell r="A9" t="str">
            <v>A</v>
          </cell>
        </row>
      </sheetData>
      <sheetData sheetId="874">
        <row r="9">
          <cell r="A9" t="str">
            <v>A</v>
          </cell>
        </row>
      </sheetData>
      <sheetData sheetId="875">
        <row r="9">
          <cell r="A9" t="str">
            <v>A</v>
          </cell>
        </row>
      </sheetData>
      <sheetData sheetId="876">
        <row r="9">
          <cell r="A9" t="str">
            <v>A</v>
          </cell>
        </row>
      </sheetData>
      <sheetData sheetId="877">
        <row r="9">
          <cell r="A9" t="str">
            <v>A</v>
          </cell>
        </row>
      </sheetData>
      <sheetData sheetId="878">
        <row r="9">
          <cell r="A9" t="str">
            <v>A</v>
          </cell>
        </row>
      </sheetData>
      <sheetData sheetId="879">
        <row r="9">
          <cell r="A9" t="str">
            <v>A</v>
          </cell>
        </row>
      </sheetData>
      <sheetData sheetId="880">
        <row r="9">
          <cell r="A9" t="str">
            <v>A</v>
          </cell>
        </row>
      </sheetData>
      <sheetData sheetId="881">
        <row r="9">
          <cell r="A9" t="str">
            <v>A</v>
          </cell>
        </row>
      </sheetData>
      <sheetData sheetId="882">
        <row r="9">
          <cell r="A9" t="str">
            <v>A</v>
          </cell>
        </row>
      </sheetData>
      <sheetData sheetId="883">
        <row r="9">
          <cell r="A9" t="str">
            <v>A</v>
          </cell>
        </row>
      </sheetData>
      <sheetData sheetId="884">
        <row r="9">
          <cell r="A9" t="str">
            <v>A</v>
          </cell>
        </row>
      </sheetData>
      <sheetData sheetId="885">
        <row r="9">
          <cell r="A9" t="str">
            <v>A</v>
          </cell>
        </row>
      </sheetData>
      <sheetData sheetId="886">
        <row r="9">
          <cell r="A9" t="str">
            <v>A</v>
          </cell>
        </row>
      </sheetData>
      <sheetData sheetId="887">
        <row r="9">
          <cell r="A9" t="str">
            <v>A</v>
          </cell>
        </row>
      </sheetData>
      <sheetData sheetId="888">
        <row r="9">
          <cell r="A9" t="str">
            <v>A</v>
          </cell>
        </row>
      </sheetData>
      <sheetData sheetId="889">
        <row r="9">
          <cell r="A9" t="str">
            <v>A</v>
          </cell>
        </row>
      </sheetData>
      <sheetData sheetId="890">
        <row r="9">
          <cell r="A9" t="str">
            <v>A</v>
          </cell>
        </row>
      </sheetData>
      <sheetData sheetId="891">
        <row r="9">
          <cell r="A9" t="str">
            <v>A</v>
          </cell>
        </row>
      </sheetData>
      <sheetData sheetId="892">
        <row r="9">
          <cell r="A9" t="str">
            <v>A</v>
          </cell>
        </row>
      </sheetData>
      <sheetData sheetId="893">
        <row r="9">
          <cell r="A9" t="str">
            <v>A</v>
          </cell>
        </row>
      </sheetData>
      <sheetData sheetId="894">
        <row r="9">
          <cell r="A9" t="str">
            <v>A</v>
          </cell>
        </row>
      </sheetData>
      <sheetData sheetId="895">
        <row r="9">
          <cell r="A9" t="str">
            <v>A</v>
          </cell>
        </row>
      </sheetData>
      <sheetData sheetId="896">
        <row r="9">
          <cell r="A9" t="str">
            <v>A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>
        <row r="9">
          <cell r="A9" t="str">
            <v>A</v>
          </cell>
        </row>
      </sheetData>
      <sheetData sheetId="908"/>
      <sheetData sheetId="909" refreshError="1"/>
      <sheetData sheetId="910" refreshError="1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>
        <row r="9">
          <cell r="A9" t="str">
            <v>A</v>
          </cell>
        </row>
      </sheetData>
      <sheetData sheetId="946" refreshError="1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 refreshError="1"/>
      <sheetData sheetId="973" refreshError="1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 refreshError="1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/>
      <sheetData sheetId="1092"/>
      <sheetData sheetId="1093"/>
      <sheetData sheetId="1094" refreshError="1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>
        <row r="9">
          <cell r="A9" t="str">
            <v>A</v>
          </cell>
        </row>
      </sheetData>
      <sheetData sheetId="1328"/>
      <sheetData sheetId="1329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 refreshError="1"/>
      <sheetData sheetId="1351" refreshError="1"/>
      <sheetData sheetId="1352"/>
      <sheetData sheetId="1353"/>
      <sheetData sheetId="1354"/>
      <sheetData sheetId="1355" refreshError="1"/>
      <sheetData sheetId="1356" refreshError="1"/>
      <sheetData sheetId="1357" refreshError="1"/>
      <sheetData sheetId="1358" refreshError="1"/>
      <sheetData sheetId="1359"/>
      <sheetData sheetId="1360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>
        <row r="9">
          <cell r="A9" t="str">
            <v>A</v>
          </cell>
        </row>
      </sheetData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>
        <row r="9">
          <cell r="A9" t="str">
            <v>A</v>
          </cell>
        </row>
      </sheetData>
      <sheetData sheetId="1391">
        <row r="9">
          <cell r="A9" t="str">
            <v>A</v>
          </cell>
        </row>
      </sheetData>
      <sheetData sheetId="1392">
        <row r="9">
          <cell r="A9" t="str">
            <v>A</v>
          </cell>
        </row>
      </sheetData>
      <sheetData sheetId="1393">
        <row r="9">
          <cell r="A9" t="str">
            <v>A</v>
          </cell>
        </row>
      </sheetData>
      <sheetData sheetId="1394">
        <row r="9">
          <cell r="A9" t="str">
            <v>A</v>
          </cell>
        </row>
      </sheetData>
      <sheetData sheetId="1395">
        <row r="9">
          <cell r="A9" t="str">
            <v>A</v>
          </cell>
        </row>
      </sheetData>
      <sheetData sheetId="1396">
        <row r="9">
          <cell r="A9" t="str">
            <v>A</v>
          </cell>
        </row>
      </sheetData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>
        <row r="9">
          <cell r="A9" t="str">
            <v>A</v>
          </cell>
        </row>
      </sheetData>
      <sheetData sheetId="1404">
        <row r="9">
          <cell r="A9" t="str">
            <v>A</v>
          </cell>
        </row>
      </sheetData>
      <sheetData sheetId="1405">
        <row r="9">
          <cell r="A9" t="str">
            <v>A</v>
          </cell>
        </row>
      </sheetData>
      <sheetData sheetId="1406">
        <row r="9">
          <cell r="A9" t="str">
            <v>A</v>
          </cell>
        </row>
      </sheetData>
      <sheetData sheetId="1407">
        <row r="9">
          <cell r="A9" t="str">
            <v>A</v>
          </cell>
        </row>
      </sheetData>
      <sheetData sheetId="1408">
        <row r="9">
          <cell r="A9" t="str">
            <v>A</v>
          </cell>
        </row>
      </sheetData>
      <sheetData sheetId="1409">
        <row r="9">
          <cell r="A9" t="str">
            <v>A</v>
          </cell>
        </row>
      </sheetData>
      <sheetData sheetId="1410">
        <row r="9">
          <cell r="A9" t="str">
            <v>A</v>
          </cell>
        </row>
      </sheetData>
      <sheetData sheetId="1411">
        <row r="9">
          <cell r="A9" t="str">
            <v>A</v>
          </cell>
        </row>
      </sheetData>
      <sheetData sheetId="1412">
        <row r="9">
          <cell r="A9" t="str">
            <v>A</v>
          </cell>
        </row>
      </sheetData>
      <sheetData sheetId="1413">
        <row r="9">
          <cell r="A9" t="str">
            <v>A</v>
          </cell>
        </row>
      </sheetData>
      <sheetData sheetId="1414">
        <row r="9">
          <cell r="A9" t="str">
            <v>A</v>
          </cell>
        </row>
      </sheetData>
      <sheetData sheetId="1415">
        <row r="9">
          <cell r="A9" t="str">
            <v>A</v>
          </cell>
        </row>
      </sheetData>
      <sheetData sheetId="1416">
        <row r="9">
          <cell r="A9" t="str">
            <v>A</v>
          </cell>
        </row>
      </sheetData>
      <sheetData sheetId="1417">
        <row r="9">
          <cell r="A9" t="str">
            <v>A</v>
          </cell>
        </row>
      </sheetData>
      <sheetData sheetId="1418">
        <row r="9">
          <cell r="A9" t="str">
            <v>A</v>
          </cell>
        </row>
      </sheetData>
      <sheetData sheetId="1419">
        <row r="9">
          <cell r="A9" t="str">
            <v>A</v>
          </cell>
        </row>
      </sheetData>
      <sheetData sheetId="1420">
        <row r="9">
          <cell r="A9" t="str">
            <v>A</v>
          </cell>
        </row>
      </sheetData>
      <sheetData sheetId="1421">
        <row r="9">
          <cell r="A9" t="str">
            <v>A</v>
          </cell>
        </row>
      </sheetData>
      <sheetData sheetId="1422">
        <row r="9">
          <cell r="A9" t="str">
            <v>A</v>
          </cell>
        </row>
      </sheetData>
      <sheetData sheetId="1423">
        <row r="9">
          <cell r="A9" t="str">
            <v>A</v>
          </cell>
        </row>
      </sheetData>
      <sheetData sheetId="1424">
        <row r="9">
          <cell r="A9" t="str">
            <v>A</v>
          </cell>
        </row>
      </sheetData>
      <sheetData sheetId="1425">
        <row r="9">
          <cell r="A9" t="str">
            <v>A</v>
          </cell>
        </row>
      </sheetData>
      <sheetData sheetId="1426">
        <row r="9">
          <cell r="A9" t="str">
            <v>A</v>
          </cell>
        </row>
      </sheetData>
      <sheetData sheetId="1427">
        <row r="9">
          <cell r="A9" t="str">
            <v>A</v>
          </cell>
        </row>
      </sheetData>
      <sheetData sheetId="1428">
        <row r="9">
          <cell r="A9" t="str">
            <v>A</v>
          </cell>
        </row>
      </sheetData>
      <sheetData sheetId="1429">
        <row r="9">
          <cell r="A9" t="str">
            <v>A</v>
          </cell>
        </row>
      </sheetData>
      <sheetData sheetId="1430">
        <row r="9">
          <cell r="A9" t="str">
            <v>A</v>
          </cell>
        </row>
      </sheetData>
      <sheetData sheetId="1431">
        <row r="9">
          <cell r="A9" t="str">
            <v>A</v>
          </cell>
        </row>
      </sheetData>
      <sheetData sheetId="1432">
        <row r="9">
          <cell r="A9" t="str">
            <v>A</v>
          </cell>
        </row>
      </sheetData>
      <sheetData sheetId="1433">
        <row r="9">
          <cell r="A9" t="str">
            <v>A</v>
          </cell>
        </row>
      </sheetData>
      <sheetData sheetId="1434">
        <row r="9">
          <cell r="A9" t="str">
            <v>A</v>
          </cell>
        </row>
      </sheetData>
      <sheetData sheetId="1435">
        <row r="9">
          <cell r="A9" t="str">
            <v>A</v>
          </cell>
        </row>
      </sheetData>
      <sheetData sheetId="1436">
        <row r="9">
          <cell r="A9" t="str">
            <v>A</v>
          </cell>
        </row>
      </sheetData>
      <sheetData sheetId="1437">
        <row r="9">
          <cell r="A9" t="str">
            <v>A</v>
          </cell>
        </row>
      </sheetData>
      <sheetData sheetId="1438">
        <row r="9">
          <cell r="A9" t="str">
            <v>A</v>
          </cell>
        </row>
      </sheetData>
      <sheetData sheetId="1439">
        <row r="9">
          <cell r="A9" t="str">
            <v>A</v>
          </cell>
        </row>
      </sheetData>
      <sheetData sheetId="1440">
        <row r="9">
          <cell r="A9" t="str">
            <v>A</v>
          </cell>
        </row>
      </sheetData>
      <sheetData sheetId="1441">
        <row r="9">
          <cell r="A9" t="str">
            <v>A</v>
          </cell>
        </row>
      </sheetData>
      <sheetData sheetId="1442">
        <row r="9">
          <cell r="A9" t="str">
            <v>A</v>
          </cell>
        </row>
      </sheetData>
      <sheetData sheetId="1443">
        <row r="9">
          <cell r="A9" t="str">
            <v>A</v>
          </cell>
        </row>
      </sheetData>
      <sheetData sheetId="1444">
        <row r="9">
          <cell r="A9" t="str">
            <v>A</v>
          </cell>
        </row>
      </sheetData>
      <sheetData sheetId="1445">
        <row r="9">
          <cell r="A9" t="str">
            <v>A</v>
          </cell>
        </row>
      </sheetData>
      <sheetData sheetId="1446">
        <row r="9">
          <cell r="A9" t="str">
            <v>A</v>
          </cell>
        </row>
      </sheetData>
      <sheetData sheetId="1447">
        <row r="9">
          <cell r="A9" t="str">
            <v>A</v>
          </cell>
        </row>
      </sheetData>
      <sheetData sheetId="1448">
        <row r="9">
          <cell r="A9" t="str">
            <v>A</v>
          </cell>
        </row>
      </sheetData>
      <sheetData sheetId="1449">
        <row r="9">
          <cell r="A9" t="str">
            <v>A</v>
          </cell>
        </row>
      </sheetData>
      <sheetData sheetId="1450">
        <row r="9">
          <cell r="A9" t="str">
            <v>A</v>
          </cell>
        </row>
      </sheetData>
      <sheetData sheetId="1451">
        <row r="9">
          <cell r="A9" t="str">
            <v>A</v>
          </cell>
        </row>
      </sheetData>
      <sheetData sheetId="1452">
        <row r="9">
          <cell r="A9" t="str">
            <v>A</v>
          </cell>
        </row>
      </sheetData>
      <sheetData sheetId="1453">
        <row r="9">
          <cell r="A9" t="str">
            <v>A</v>
          </cell>
        </row>
      </sheetData>
      <sheetData sheetId="1454">
        <row r="9">
          <cell r="A9" t="str">
            <v>A</v>
          </cell>
        </row>
      </sheetData>
      <sheetData sheetId="1455">
        <row r="9">
          <cell r="A9" t="str">
            <v>A</v>
          </cell>
        </row>
      </sheetData>
      <sheetData sheetId="1456">
        <row r="9">
          <cell r="A9" t="str">
            <v>A</v>
          </cell>
        </row>
      </sheetData>
      <sheetData sheetId="1457">
        <row r="9">
          <cell r="A9" t="str">
            <v>A</v>
          </cell>
        </row>
      </sheetData>
      <sheetData sheetId="1458">
        <row r="9">
          <cell r="A9" t="str">
            <v>A</v>
          </cell>
        </row>
      </sheetData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>
        <row r="9">
          <cell r="A9" t="str">
            <v>A</v>
          </cell>
        </row>
      </sheetData>
      <sheetData sheetId="1466">
        <row r="9">
          <cell r="A9" t="str">
            <v>A</v>
          </cell>
        </row>
      </sheetData>
      <sheetData sheetId="1467">
        <row r="9">
          <cell r="A9" t="str">
            <v>A</v>
          </cell>
        </row>
      </sheetData>
      <sheetData sheetId="1468">
        <row r="9">
          <cell r="A9" t="str">
            <v>A</v>
          </cell>
        </row>
      </sheetData>
      <sheetData sheetId="1469">
        <row r="9">
          <cell r="A9" t="str">
            <v>A</v>
          </cell>
        </row>
      </sheetData>
      <sheetData sheetId="1470">
        <row r="9">
          <cell r="A9" t="str">
            <v>A</v>
          </cell>
        </row>
      </sheetData>
      <sheetData sheetId="1471">
        <row r="9">
          <cell r="A9" t="str">
            <v>A</v>
          </cell>
        </row>
      </sheetData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>
        <row r="9">
          <cell r="A9" t="str">
            <v>A</v>
          </cell>
        </row>
      </sheetData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/>
      <sheetData sheetId="1494"/>
      <sheetData sheetId="1495" refreshError="1"/>
      <sheetData sheetId="1496">
        <row r="9">
          <cell r="A9" t="str">
            <v>A</v>
          </cell>
        </row>
      </sheetData>
      <sheetData sheetId="1497">
        <row r="9">
          <cell r="A9" t="str">
            <v>A</v>
          </cell>
        </row>
      </sheetData>
      <sheetData sheetId="1498">
        <row r="9">
          <cell r="A9" t="str">
            <v>A</v>
          </cell>
        </row>
      </sheetData>
      <sheetData sheetId="1499">
        <row r="9">
          <cell r="A9" t="str">
            <v>A</v>
          </cell>
        </row>
      </sheetData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>
        <row r="9">
          <cell r="A9" t="str">
            <v>A</v>
          </cell>
        </row>
      </sheetData>
      <sheetData sheetId="1503">
        <row r="9">
          <cell r="A9" t="str">
            <v>A</v>
          </cell>
        </row>
      </sheetData>
      <sheetData sheetId="1504">
        <row r="9">
          <cell r="A9" t="str">
            <v>A</v>
          </cell>
        </row>
      </sheetData>
      <sheetData sheetId="1505">
        <row r="9">
          <cell r="A9" t="str">
            <v>A</v>
          </cell>
        </row>
      </sheetData>
      <sheetData sheetId="1506">
        <row r="9">
          <cell r="A9" t="str">
            <v>A</v>
          </cell>
        </row>
      </sheetData>
      <sheetData sheetId="1507">
        <row r="9">
          <cell r="A9" t="str">
            <v>A</v>
          </cell>
        </row>
      </sheetData>
      <sheetData sheetId="1508">
        <row r="9">
          <cell r="A9" t="str">
            <v>A</v>
          </cell>
        </row>
      </sheetData>
      <sheetData sheetId="1509">
        <row r="9">
          <cell r="A9" t="str">
            <v>A</v>
          </cell>
        </row>
      </sheetData>
      <sheetData sheetId="1510">
        <row r="9">
          <cell r="A9" t="str">
            <v>A</v>
          </cell>
        </row>
      </sheetData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>
        <row r="9">
          <cell r="A9" t="str">
            <v>A</v>
          </cell>
        </row>
      </sheetData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>
        <row r="9">
          <cell r="A9" t="str">
            <v>A</v>
          </cell>
        </row>
      </sheetData>
      <sheetData sheetId="1521">
        <row r="9">
          <cell r="A9" t="str">
            <v>A</v>
          </cell>
        </row>
      </sheetData>
      <sheetData sheetId="1522">
        <row r="9">
          <cell r="A9" t="str">
            <v>A</v>
          </cell>
        </row>
      </sheetData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>
        <row r="9">
          <cell r="A9" t="str">
            <v>A</v>
          </cell>
        </row>
      </sheetData>
      <sheetData sheetId="1528">
        <row r="9">
          <cell r="A9" t="str">
            <v>A</v>
          </cell>
        </row>
      </sheetData>
      <sheetData sheetId="1529">
        <row r="9">
          <cell r="A9" t="str">
            <v>A</v>
          </cell>
        </row>
      </sheetData>
      <sheetData sheetId="1530">
        <row r="9">
          <cell r="A9" t="str">
            <v>A</v>
          </cell>
        </row>
      </sheetData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>
        <row r="9">
          <cell r="A9" t="str">
            <v>A</v>
          </cell>
        </row>
      </sheetData>
      <sheetData sheetId="1536">
        <row r="9">
          <cell r="A9" t="str">
            <v>A</v>
          </cell>
        </row>
      </sheetData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>
        <row r="9">
          <cell r="A9" t="str">
            <v>A</v>
          </cell>
        </row>
      </sheetData>
      <sheetData sheetId="1541">
        <row r="9">
          <cell r="A9" t="str">
            <v>A</v>
          </cell>
        </row>
      </sheetData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>
        <row r="9">
          <cell r="A9" t="str">
            <v>A</v>
          </cell>
        </row>
      </sheetData>
      <sheetData sheetId="1545">
        <row r="9">
          <cell r="A9" t="str">
            <v>A</v>
          </cell>
        </row>
      </sheetData>
      <sheetData sheetId="1546">
        <row r="9">
          <cell r="A9" t="str">
            <v>A</v>
          </cell>
        </row>
      </sheetData>
      <sheetData sheetId="1547">
        <row r="9">
          <cell r="A9" t="str">
            <v>A</v>
          </cell>
        </row>
      </sheetData>
      <sheetData sheetId="1548">
        <row r="9">
          <cell r="A9" t="str">
            <v>A</v>
          </cell>
        </row>
      </sheetData>
      <sheetData sheetId="1549">
        <row r="9">
          <cell r="A9" t="str">
            <v>A</v>
          </cell>
        </row>
      </sheetData>
      <sheetData sheetId="1550">
        <row r="9">
          <cell r="A9" t="str">
            <v>A</v>
          </cell>
        </row>
      </sheetData>
      <sheetData sheetId="1551">
        <row r="9">
          <cell r="A9" t="str">
            <v>A</v>
          </cell>
        </row>
      </sheetData>
      <sheetData sheetId="1552">
        <row r="9">
          <cell r="A9" t="str">
            <v>A</v>
          </cell>
        </row>
      </sheetData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/>
      <sheetData sheetId="1563"/>
      <sheetData sheetId="1564"/>
      <sheetData sheetId="1565"/>
      <sheetData sheetId="1566"/>
      <sheetData sheetId="1567">
        <row r="9">
          <cell r="A9" t="str">
            <v>A</v>
          </cell>
        </row>
      </sheetData>
      <sheetData sheetId="1568"/>
      <sheetData sheetId="1569"/>
      <sheetData sheetId="1570">
        <row r="9">
          <cell r="A9" t="str">
            <v>A</v>
          </cell>
        </row>
      </sheetData>
      <sheetData sheetId="1571"/>
      <sheetData sheetId="1572"/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/>
      <sheetData sheetId="1579"/>
      <sheetData sheetId="1580"/>
      <sheetData sheetId="1581"/>
      <sheetData sheetId="1582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>
        <row r="9">
          <cell r="A9" t="str">
            <v>A</v>
          </cell>
        </row>
      </sheetData>
      <sheetData sheetId="1597">
        <row r="9">
          <cell r="A9" t="str">
            <v>A</v>
          </cell>
        </row>
      </sheetData>
      <sheetData sheetId="1598">
        <row r="9">
          <cell r="A9" t="str">
            <v>A</v>
          </cell>
        </row>
      </sheetData>
      <sheetData sheetId="1599">
        <row r="9">
          <cell r="A9" t="str">
            <v>A</v>
          </cell>
        </row>
      </sheetData>
      <sheetData sheetId="1600">
        <row r="9">
          <cell r="A9" t="str">
            <v>A</v>
          </cell>
        </row>
      </sheetData>
      <sheetData sheetId="1601">
        <row r="9">
          <cell r="A9" t="str">
            <v>A</v>
          </cell>
        </row>
      </sheetData>
      <sheetData sheetId="1602">
        <row r="9">
          <cell r="A9" t="str">
            <v>A</v>
          </cell>
        </row>
      </sheetData>
      <sheetData sheetId="1603">
        <row r="9">
          <cell r="A9" t="str">
            <v>A</v>
          </cell>
        </row>
      </sheetData>
      <sheetData sheetId="1604">
        <row r="9">
          <cell r="A9" t="str">
            <v>A</v>
          </cell>
        </row>
      </sheetData>
      <sheetData sheetId="1605">
        <row r="9">
          <cell r="A9" t="str">
            <v>A</v>
          </cell>
        </row>
      </sheetData>
      <sheetData sheetId="1606">
        <row r="9">
          <cell r="A9" t="str">
            <v>A</v>
          </cell>
        </row>
      </sheetData>
      <sheetData sheetId="1607">
        <row r="9">
          <cell r="A9" t="str">
            <v>A</v>
          </cell>
        </row>
      </sheetData>
      <sheetData sheetId="1608">
        <row r="9">
          <cell r="A9" t="str">
            <v>A</v>
          </cell>
        </row>
      </sheetData>
      <sheetData sheetId="1609">
        <row r="9">
          <cell r="A9" t="str">
            <v>A</v>
          </cell>
        </row>
      </sheetData>
      <sheetData sheetId="1610">
        <row r="9">
          <cell r="A9" t="str">
            <v>A</v>
          </cell>
        </row>
      </sheetData>
      <sheetData sheetId="1611">
        <row r="9">
          <cell r="A9" t="str">
            <v>A</v>
          </cell>
        </row>
      </sheetData>
      <sheetData sheetId="1612">
        <row r="9">
          <cell r="A9" t="str">
            <v>A</v>
          </cell>
        </row>
      </sheetData>
      <sheetData sheetId="1613">
        <row r="9">
          <cell r="A9" t="str">
            <v>A</v>
          </cell>
        </row>
      </sheetData>
      <sheetData sheetId="1614">
        <row r="9">
          <cell r="A9" t="str">
            <v>A</v>
          </cell>
        </row>
      </sheetData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>
        <row r="9">
          <cell r="A9" t="str">
            <v>A</v>
          </cell>
        </row>
      </sheetData>
      <sheetData sheetId="1620">
        <row r="9">
          <cell r="A9" t="str">
            <v>A</v>
          </cell>
        </row>
      </sheetData>
      <sheetData sheetId="1621">
        <row r="9">
          <cell r="A9" t="str">
            <v>A</v>
          </cell>
        </row>
      </sheetData>
      <sheetData sheetId="1622">
        <row r="9">
          <cell r="A9" t="str">
            <v>A</v>
          </cell>
        </row>
      </sheetData>
      <sheetData sheetId="1623">
        <row r="9">
          <cell r="A9" t="str">
            <v>A</v>
          </cell>
        </row>
      </sheetData>
      <sheetData sheetId="1624">
        <row r="9">
          <cell r="A9" t="str">
            <v>A</v>
          </cell>
        </row>
      </sheetData>
      <sheetData sheetId="1625">
        <row r="9">
          <cell r="A9" t="str">
            <v>A</v>
          </cell>
        </row>
      </sheetData>
      <sheetData sheetId="1626">
        <row r="9">
          <cell r="A9" t="str">
            <v>A</v>
          </cell>
        </row>
      </sheetData>
      <sheetData sheetId="1627">
        <row r="9">
          <cell r="A9" t="str">
            <v>A</v>
          </cell>
        </row>
      </sheetData>
      <sheetData sheetId="1628">
        <row r="9">
          <cell r="A9" t="str">
            <v>A</v>
          </cell>
        </row>
      </sheetData>
      <sheetData sheetId="1629">
        <row r="9">
          <cell r="A9" t="str">
            <v>A</v>
          </cell>
        </row>
      </sheetData>
      <sheetData sheetId="1630">
        <row r="9">
          <cell r="A9" t="str">
            <v>A</v>
          </cell>
        </row>
      </sheetData>
      <sheetData sheetId="1631">
        <row r="9">
          <cell r="A9" t="str">
            <v>A</v>
          </cell>
        </row>
      </sheetData>
      <sheetData sheetId="1632">
        <row r="9">
          <cell r="A9" t="str">
            <v>A</v>
          </cell>
        </row>
      </sheetData>
      <sheetData sheetId="1633">
        <row r="9">
          <cell r="A9" t="str">
            <v>A</v>
          </cell>
        </row>
      </sheetData>
      <sheetData sheetId="1634">
        <row r="9">
          <cell r="A9" t="str">
            <v>A</v>
          </cell>
        </row>
      </sheetData>
      <sheetData sheetId="1635">
        <row r="9">
          <cell r="A9" t="str">
            <v>A</v>
          </cell>
        </row>
      </sheetData>
      <sheetData sheetId="1636">
        <row r="9">
          <cell r="A9" t="str">
            <v>A</v>
          </cell>
        </row>
      </sheetData>
      <sheetData sheetId="1637">
        <row r="9">
          <cell r="A9" t="str">
            <v>A</v>
          </cell>
        </row>
      </sheetData>
      <sheetData sheetId="1638">
        <row r="9">
          <cell r="A9" t="str">
            <v>A</v>
          </cell>
        </row>
      </sheetData>
      <sheetData sheetId="1639">
        <row r="9">
          <cell r="A9" t="str">
            <v>A</v>
          </cell>
        </row>
      </sheetData>
      <sheetData sheetId="1640">
        <row r="9">
          <cell r="A9" t="str">
            <v>A</v>
          </cell>
        </row>
      </sheetData>
      <sheetData sheetId="1641">
        <row r="9">
          <cell r="A9" t="str">
            <v>A</v>
          </cell>
        </row>
      </sheetData>
      <sheetData sheetId="1642">
        <row r="9">
          <cell r="A9" t="str">
            <v>A</v>
          </cell>
        </row>
      </sheetData>
      <sheetData sheetId="1643">
        <row r="9">
          <cell r="A9" t="str">
            <v>A</v>
          </cell>
        </row>
      </sheetData>
      <sheetData sheetId="1644">
        <row r="9">
          <cell r="A9" t="str">
            <v>A</v>
          </cell>
        </row>
      </sheetData>
      <sheetData sheetId="1645">
        <row r="9">
          <cell r="A9" t="str">
            <v>A</v>
          </cell>
        </row>
      </sheetData>
      <sheetData sheetId="1646">
        <row r="9">
          <cell r="A9" t="str">
            <v>A</v>
          </cell>
        </row>
      </sheetData>
      <sheetData sheetId="1647">
        <row r="9">
          <cell r="A9" t="str">
            <v>A</v>
          </cell>
        </row>
      </sheetData>
      <sheetData sheetId="1648">
        <row r="9">
          <cell r="A9" t="str">
            <v>A</v>
          </cell>
        </row>
      </sheetData>
      <sheetData sheetId="1649">
        <row r="9">
          <cell r="A9" t="str">
            <v>A</v>
          </cell>
        </row>
      </sheetData>
      <sheetData sheetId="1650">
        <row r="9">
          <cell r="A9" t="str">
            <v>A</v>
          </cell>
        </row>
      </sheetData>
      <sheetData sheetId="1651">
        <row r="9">
          <cell r="A9" t="str">
            <v>A</v>
          </cell>
        </row>
      </sheetData>
      <sheetData sheetId="1652">
        <row r="9">
          <cell r="A9" t="str">
            <v>A</v>
          </cell>
        </row>
      </sheetData>
      <sheetData sheetId="1653">
        <row r="9">
          <cell r="A9" t="str">
            <v>A</v>
          </cell>
        </row>
      </sheetData>
      <sheetData sheetId="1654">
        <row r="9">
          <cell r="A9" t="str">
            <v>A</v>
          </cell>
        </row>
      </sheetData>
      <sheetData sheetId="1655">
        <row r="9">
          <cell r="A9" t="str">
            <v>A</v>
          </cell>
        </row>
      </sheetData>
      <sheetData sheetId="1656">
        <row r="9">
          <cell r="A9" t="str">
            <v>A</v>
          </cell>
        </row>
      </sheetData>
      <sheetData sheetId="1657">
        <row r="9">
          <cell r="A9" t="str">
            <v>A</v>
          </cell>
        </row>
      </sheetData>
      <sheetData sheetId="1658">
        <row r="9">
          <cell r="A9" t="str">
            <v>A</v>
          </cell>
        </row>
      </sheetData>
      <sheetData sheetId="1659">
        <row r="9">
          <cell r="A9" t="str">
            <v>A</v>
          </cell>
        </row>
      </sheetData>
      <sheetData sheetId="1660">
        <row r="9">
          <cell r="A9" t="str">
            <v>A</v>
          </cell>
        </row>
      </sheetData>
      <sheetData sheetId="1661">
        <row r="9">
          <cell r="A9" t="str">
            <v>A</v>
          </cell>
        </row>
      </sheetData>
      <sheetData sheetId="1662">
        <row r="9">
          <cell r="A9" t="str">
            <v>A</v>
          </cell>
        </row>
      </sheetData>
      <sheetData sheetId="1663">
        <row r="9">
          <cell r="A9" t="str">
            <v>A</v>
          </cell>
        </row>
      </sheetData>
      <sheetData sheetId="1664">
        <row r="9">
          <cell r="A9" t="str">
            <v>A</v>
          </cell>
        </row>
      </sheetData>
      <sheetData sheetId="1665">
        <row r="9">
          <cell r="A9" t="str">
            <v>A</v>
          </cell>
        </row>
      </sheetData>
      <sheetData sheetId="1666">
        <row r="9">
          <cell r="A9" t="str">
            <v>A</v>
          </cell>
        </row>
      </sheetData>
      <sheetData sheetId="1667">
        <row r="9">
          <cell r="A9" t="str">
            <v>A</v>
          </cell>
        </row>
      </sheetData>
      <sheetData sheetId="1668">
        <row r="9">
          <cell r="A9" t="str">
            <v>A</v>
          </cell>
        </row>
      </sheetData>
      <sheetData sheetId="1669">
        <row r="9">
          <cell r="A9" t="str">
            <v>A</v>
          </cell>
        </row>
      </sheetData>
      <sheetData sheetId="1670">
        <row r="9">
          <cell r="A9" t="str">
            <v>A</v>
          </cell>
        </row>
      </sheetData>
      <sheetData sheetId="1671">
        <row r="9">
          <cell r="A9" t="str">
            <v>A</v>
          </cell>
        </row>
      </sheetData>
      <sheetData sheetId="1672">
        <row r="9">
          <cell r="A9" t="str">
            <v>A</v>
          </cell>
        </row>
      </sheetData>
      <sheetData sheetId="1673">
        <row r="9">
          <cell r="A9" t="str">
            <v>A</v>
          </cell>
        </row>
      </sheetData>
      <sheetData sheetId="1674">
        <row r="9">
          <cell r="A9" t="str">
            <v>A</v>
          </cell>
        </row>
      </sheetData>
      <sheetData sheetId="1675">
        <row r="9">
          <cell r="A9" t="str">
            <v>A</v>
          </cell>
        </row>
      </sheetData>
      <sheetData sheetId="1676">
        <row r="9">
          <cell r="A9" t="str">
            <v>A</v>
          </cell>
        </row>
      </sheetData>
      <sheetData sheetId="1677">
        <row r="9">
          <cell r="A9" t="str">
            <v>A</v>
          </cell>
        </row>
      </sheetData>
      <sheetData sheetId="1678">
        <row r="9">
          <cell r="A9" t="str">
            <v>A</v>
          </cell>
        </row>
      </sheetData>
      <sheetData sheetId="1679">
        <row r="9">
          <cell r="A9" t="str">
            <v>A</v>
          </cell>
        </row>
      </sheetData>
      <sheetData sheetId="1680">
        <row r="9">
          <cell r="A9" t="str">
            <v>A</v>
          </cell>
        </row>
      </sheetData>
      <sheetData sheetId="1681">
        <row r="9">
          <cell r="A9" t="str">
            <v>A</v>
          </cell>
        </row>
      </sheetData>
      <sheetData sheetId="1682">
        <row r="9">
          <cell r="A9" t="str">
            <v>A</v>
          </cell>
        </row>
      </sheetData>
      <sheetData sheetId="1683">
        <row r="9">
          <cell r="A9" t="str">
            <v>A</v>
          </cell>
        </row>
      </sheetData>
      <sheetData sheetId="1684">
        <row r="9">
          <cell r="A9" t="str">
            <v>A</v>
          </cell>
        </row>
      </sheetData>
      <sheetData sheetId="1685">
        <row r="9">
          <cell r="A9" t="str">
            <v>A</v>
          </cell>
        </row>
      </sheetData>
      <sheetData sheetId="1686">
        <row r="9">
          <cell r="A9" t="str">
            <v>A</v>
          </cell>
        </row>
      </sheetData>
      <sheetData sheetId="1687">
        <row r="9">
          <cell r="A9" t="str">
            <v>A</v>
          </cell>
        </row>
      </sheetData>
      <sheetData sheetId="1688">
        <row r="9">
          <cell r="A9" t="str">
            <v>A</v>
          </cell>
        </row>
      </sheetData>
      <sheetData sheetId="1689">
        <row r="9">
          <cell r="A9" t="str">
            <v>A</v>
          </cell>
        </row>
      </sheetData>
      <sheetData sheetId="1690">
        <row r="9">
          <cell r="A9" t="str">
            <v>A</v>
          </cell>
        </row>
      </sheetData>
      <sheetData sheetId="1691">
        <row r="9">
          <cell r="A9" t="str">
            <v>A</v>
          </cell>
        </row>
      </sheetData>
      <sheetData sheetId="1692">
        <row r="9">
          <cell r="A9" t="str">
            <v>A</v>
          </cell>
        </row>
      </sheetData>
      <sheetData sheetId="1693">
        <row r="9">
          <cell r="A9" t="str">
            <v>A</v>
          </cell>
        </row>
      </sheetData>
      <sheetData sheetId="1694">
        <row r="9">
          <cell r="A9" t="str">
            <v>A</v>
          </cell>
        </row>
      </sheetData>
      <sheetData sheetId="1695">
        <row r="9">
          <cell r="A9" t="str">
            <v>A</v>
          </cell>
        </row>
      </sheetData>
      <sheetData sheetId="1696">
        <row r="9">
          <cell r="A9" t="str">
            <v>A</v>
          </cell>
        </row>
      </sheetData>
      <sheetData sheetId="1697">
        <row r="9">
          <cell r="A9" t="str">
            <v>A</v>
          </cell>
        </row>
      </sheetData>
      <sheetData sheetId="1698">
        <row r="9">
          <cell r="A9" t="str">
            <v>A</v>
          </cell>
        </row>
      </sheetData>
      <sheetData sheetId="1699">
        <row r="9">
          <cell r="A9" t="str">
            <v>A</v>
          </cell>
        </row>
      </sheetData>
      <sheetData sheetId="1700">
        <row r="9">
          <cell r="A9" t="str">
            <v>A</v>
          </cell>
        </row>
      </sheetData>
      <sheetData sheetId="1701">
        <row r="9">
          <cell r="A9" t="str">
            <v>A</v>
          </cell>
        </row>
      </sheetData>
      <sheetData sheetId="1702">
        <row r="9">
          <cell r="A9" t="str">
            <v>A</v>
          </cell>
        </row>
      </sheetData>
      <sheetData sheetId="1703">
        <row r="9">
          <cell r="A9" t="str">
            <v>A</v>
          </cell>
        </row>
      </sheetData>
      <sheetData sheetId="1704">
        <row r="9">
          <cell r="A9" t="str">
            <v>A</v>
          </cell>
        </row>
      </sheetData>
      <sheetData sheetId="1705">
        <row r="9">
          <cell r="A9" t="str">
            <v>A</v>
          </cell>
        </row>
      </sheetData>
      <sheetData sheetId="1706">
        <row r="9">
          <cell r="A9" t="str">
            <v>A</v>
          </cell>
        </row>
      </sheetData>
      <sheetData sheetId="1707">
        <row r="9">
          <cell r="A9" t="str">
            <v>A</v>
          </cell>
        </row>
      </sheetData>
      <sheetData sheetId="1708">
        <row r="9">
          <cell r="A9" t="str">
            <v>A</v>
          </cell>
        </row>
      </sheetData>
      <sheetData sheetId="1709">
        <row r="9">
          <cell r="A9" t="str">
            <v>A</v>
          </cell>
        </row>
      </sheetData>
      <sheetData sheetId="1710">
        <row r="9">
          <cell r="A9" t="str">
            <v>A</v>
          </cell>
        </row>
      </sheetData>
      <sheetData sheetId="1711">
        <row r="9">
          <cell r="A9" t="str">
            <v>A</v>
          </cell>
        </row>
      </sheetData>
      <sheetData sheetId="1712">
        <row r="9">
          <cell r="A9" t="str">
            <v>A</v>
          </cell>
        </row>
      </sheetData>
      <sheetData sheetId="1713">
        <row r="9">
          <cell r="A9" t="str">
            <v>A</v>
          </cell>
        </row>
      </sheetData>
      <sheetData sheetId="1714">
        <row r="9">
          <cell r="A9" t="str">
            <v>A</v>
          </cell>
        </row>
      </sheetData>
      <sheetData sheetId="1715">
        <row r="9">
          <cell r="A9" t="str">
            <v>A</v>
          </cell>
        </row>
      </sheetData>
      <sheetData sheetId="1716">
        <row r="9">
          <cell r="A9" t="str">
            <v>A</v>
          </cell>
        </row>
      </sheetData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/>
      <sheetData sheetId="1728" refreshError="1"/>
      <sheetData sheetId="1729" refreshError="1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/>
      <sheetData sheetId="1743" refreshError="1"/>
      <sheetData sheetId="1744" refreshError="1"/>
      <sheetData sheetId="1745" refreshError="1"/>
      <sheetData sheetId="1746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>
        <row r="9">
          <cell r="A9" t="str">
            <v>A</v>
          </cell>
        </row>
      </sheetData>
      <sheetData sheetId="1762"/>
      <sheetData sheetId="1763">
        <row r="9">
          <cell r="A9" t="str">
            <v>A</v>
          </cell>
        </row>
      </sheetData>
      <sheetData sheetId="1764">
        <row r="9">
          <cell r="A9" t="str">
            <v>A</v>
          </cell>
        </row>
      </sheetData>
      <sheetData sheetId="1765">
        <row r="9">
          <cell r="A9" t="str">
            <v>A</v>
          </cell>
        </row>
      </sheetData>
      <sheetData sheetId="1766">
        <row r="9">
          <cell r="A9" t="str">
            <v>A</v>
          </cell>
        </row>
      </sheetData>
      <sheetData sheetId="1767">
        <row r="9">
          <cell r="A9" t="str">
            <v>A</v>
          </cell>
        </row>
      </sheetData>
      <sheetData sheetId="1768">
        <row r="9">
          <cell r="A9" t="str">
            <v>A</v>
          </cell>
        </row>
      </sheetData>
      <sheetData sheetId="1769">
        <row r="9">
          <cell r="A9" t="str">
            <v>A</v>
          </cell>
        </row>
      </sheetData>
      <sheetData sheetId="1770">
        <row r="9">
          <cell r="A9" t="str">
            <v>A</v>
          </cell>
        </row>
      </sheetData>
      <sheetData sheetId="1771">
        <row r="9">
          <cell r="A9" t="str">
            <v>A</v>
          </cell>
        </row>
      </sheetData>
      <sheetData sheetId="1772">
        <row r="9">
          <cell r="A9" t="str">
            <v>A</v>
          </cell>
        </row>
      </sheetData>
      <sheetData sheetId="1773">
        <row r="9">
          <cell r="A9" t="str">
            <v>A</v>
          </cell>
        </row>
      </sheetData>
      <sheetData sheetId="1774">
        <row r="9">
          <cell r="A9" t="str">
            <v>A</v>
          </cell>
        </row>
      </sheetData>
      <sheetData sheetId="1775">
        <row r="9">
          <cell r="A9" t="str">
            <v>A</v>
          </cell>
        </row>
      </sheetData>
      <sheetData sheetId="1776">
        <row r="9">
          <cell r="A9" t="str">
            <v>A</v>
          </cell>
        </row>
      </sheetData>
      <sheetData sheetId="1777">
        <row r="9">
          <cell r="A9" t="str">
            <v>A</v>
          </cell>
        </row>
      </sheetData>
      <sheetData sheetId="1778">
        <row r="9">
          <cell r="A9" t="str">
            <v>A</v>
          </cell>
        </row>
      </sheetData>
      <sheetData sheetId="1779">
        <row r="9">
          <cell r="A9" t="str">
            <v>A</v>
          </cell>
        </row>
      </sheetData>
      <sheetData sheetId="1780">
        <row r="9">
          <cell r="A9" t="str">
            <v>A</v>
          </cell>
        </row>
      </sheetData>
      <sheetData sheetId="1781">
        <row r="9">
          <cell r="A9" t="str">
            <v>A</v>
          </cell>
        </row>
      </sheetData>
      <sheetData sheetId="1782">
        <row r="9">
          <cell r="A9" t="str">
            <v>A</v>
          </cell>
        </row>
      </sheetData>
      <sheetData sheetId="1783">
        <row r="9">
          <cell r="A9" t="str">
            <v>A</v>
          </cell>
        </row>
      </sheetData>
      <sheetData sheetId="1784">
        <row r="9">
          <cell r="A9" t="str">
            <v>A</v>
          </cell>
        </row>
      </sheetData>
      <sheetData sheetId="1785">
        <row r="9">
          <cell r="A9" t="str">
            <v>A</v>
          </cell>
        </row>
      </sheetData>
      <sheetData sheetId="1786">
        <row r="9">
          <cell r="A9" t="str">
            <v>A</v>
          </cell>
        </row>
      </sheetData>
      <sheetData sheetId="1787">
        <row r="9">
          <cell r="A9" t="str">
            <v>A</v>
          </cell>
        </row>
      </sheetData>
      <sheetData sheetId="1788">
        <row r="9">
          <cell r="A9" t="str">
            <v>A</v>
          </cell>
        </row>
      </sheetData>
      <sheetData sheetId="1789">
        <row r="9">
          <cell r="A9" t="str">
            <v>A</v>
          </cell>
        </row>
      </sheetData>
      <sheetData sheetId="1790">
        <row r="9">
          <cell r="A9" t="str">
            <v>A</v>
          </cell>
        </row>
      </sheetData>
      <sheetData sheetId="1791">
        <row r="9">
          <cell r="A9" t="str">
            <v>A</v>
          </cell>
        </row>
      </sheetData>
      <sheetData sheetId="1792">
        <row r="9">
          <cell r="A9" t="str">
            <v>A</v>
          </cell>
        </row>
      </sheetData>
      <sheetData sheetId="1793">
        <row r="9">
          <cell r="A9" t="str">
            <v>A</v>
          </cell>
        </row>
      </sheetData>
      <sheetData sheetId="1794">
        <row r="9">
          <cell r="A9" t="str">
            <v>A</v>
          </cell>
        </row>
      </sheetData>
      <sheetData sheetId="1795">
        <row r="9">
          <cell r="A9" t="str">
            <v>A</v>
          </cell>
        </row>
      </sheetData>
      <sheetData sheetId="1796">
        <row r="9">
          <cell r="A9" t="str">
            <v>A</v>
          </cell>
        </row>
      </sheetData>
      <sheetData sheetId="1797">
        <row r="9">
          <cell r="A9" t="str">
            <v>A</v>
          </cell>
        </row>
      </sheetData>
      <sheetData sheetId="1798">
        <row r="9">
          <cell r="A9" t="str">
            <v>A</v>
          </cell>
        </row>
      </sheetData>
      <sheetData sheetId="1799">
        <row r="9">
          <cell r="A9" t="str">
            <v>A</v>
          </cell>
        </row>
      </sheetData>
      <sheetData sheetId="1800">
        <row r="9">
          <cell r="A9" t="str">
            <v>A</v>
          </cell>
        </row>
      </sheetData>
      <sheetData sheetId="1801">
        <row r="9">
          <cell r="A9" t="str">
            <v>A</v>
          </cell>
        </row>
      </sheetData>
      <sheetData sheetId="1802">
        <row r="9">
          <cell r="A9" t="str">
            <v>A</v>
          </cell>
        </row>
      </sheetData>
      <sheetData sheetId="1803">
        <row r="9">
          <cell r="A9" t="str">
            <v>A</v>
          </cell>
        </row>
      </sheetData>
      <sheetData sheetId="1804">
        <row r="9">
          <cell r="A9" t="str">
            <v>A</v>
          </cell>
        </row>
      </sheetData>
      <sheetData sheetId="1805">
        <row r="9">
          <cell r="A9" t="str">
            <v>A</v>
          </cell>
        </row>
      </sheetData>
      <sheetData sheetId="1806">
        <row r="9">
          <cell r="A9" t="str">
            <v>A</v>
          </cell>
        </row>
      </sheetData>
      <sheetData sheetId="1807">
        <row r="9">
          <cell r="A9" t="str">
            <v>A</v>
          </cell>
        </row>
      </sheetData>
      <sheetData sheetId="1808">
        <row r="9">
          <cell r="A9" t="str">
            <v>A</v>
          </cell>
        </row>
      </sheetData>
      <sheetData sheetId="1809">
        <row r="9">
          <cell r="A9" t="str">
            <v>A</v>
          </cell>
        </row>
      </sheetData>
      <sheetData sheetId="1810">
        <row r="9">
          <cell r="A9" t="str">
            <v>A</v>
          </cell>
        </row>
      </sheetData>
      <sheetData sheetId="1811">
        <row r="9">
          <cell r="A9" t="str">
            <v>A</v>
          </cell>
        </row>
      </sheetData>
      <sheetData sheetId="1812">
        <row r="9">
          <cell r="A9" t="str">
            <v>A</v>
          </cell>
        </row>
      </sheetData>
      <sheetData sheetId="1813">
        <row r="9">
          <cell r="A9" t="str">
            <v>A</v>
          </cell>
        </row>
      </sheetData>
      <sheetData sheetId="1814">
        <row r="9">
          <cell r="A9" t="str">
            <v>A</v>
          </cell>
        </row>
      </sheetData>
      <sheetData sheetId="1815">
        <row r="9">
          <cell r="A9" t="str">
            <v>A</v>
          </cell>
        </row>
      </sheetData>
      <sheetData sheetId="1816">
        <row r="9">
          <cell r="A9" t="str">
            <v>A</v>
          </cell>
        </row>
      </sheetData>
      <sheetData sheetId="1817">
        <row r="9">
          <cell r="A9" t="str">
            <v>A</v>
          </cell>
        </row>
      </sheetData>
      <sheetData sheetId="1818">
        <row r="9">
          <cell r="A9" t="str">
            <v>A</v>
          </cell>
        </row>
      </sheetData>
      <sheetData sheetId="1819">
        <row r="9">
          <cell r="A9" t="str">
            <v>A</v>
          </cell>
        </row>
      </sheetData>
      <sheetData sheetId="1820">
        <row r="9">
          <cell r="A9" t="str">
            <v>A</v>
          </cell>
        </row>
      </sheetData>
      <sheetData sheetId="1821">
        <row r="9">
          <cell r="A9" t="str">
            <v>A</v>
          </cell>
        </row>
      </sheetData>
      <sheetData sheetId="1822">
        <row r="9">
          <cell r="A9" t="str">
            <v>A</v>
          </cell>
        </row>
      </sheetData>
      <sheetData sheetId="1823">
        <row r="9">
          <cell r="A9" t="str">
            <v>A</v>
          </cell>
        </row>
      </sheetData>
      <sheetData sheetId="1824">
        <row r="9">
          <cell r="A9" t="str">
            <v>A</v>
          </cell>
        </row>
      </sheetData>
      <sheetData sheetId="1825">
        <row r="9">
          <cell r="A9" t="str">
            <v>A</v>
          </cell>
        </row>
      </sheetData>
      <sheetData sheetId="1826">
        <row r="9">
          <cell r="A9" t="str">
            <v>A</v>
          </cell>
        </row>
      </sheetData>
      <sheetData sheetId="1827">
        <row r="9">
          <cell r="A9" t="str">
            <v>A</v>
          </cell>
        </row>
      </sheetData>
      <sheetData sheetId="1828">
        <row r="9">
          <cell r="A9" t="str">
            <v>A</v>
          </cell>
        </row>
      </sheetData>
      <sheetData sheetId="1829">
        <row r="9">
          <cell r="A9" t="str">
            <v>A</v>
          </cell>
        </row>
      </sheetData>
      <sheetData sheetId="1830">
        <row r="9">
          <cell r="A9" t="str">
            <v>A</v>
          </cell>
        </row>
      </sheetData>
      <sheetData sheetId="1831">
        <row r="9">
          <cell r="A9" t="str">
            <v>A</v>
          </cell>
        </row>
      </sheetData>
      <sheetData sheetId="1832">
        <row r="9">
          <cell r="A9" t="str">
            <v>A</v>
          </cell>
        </row>
      </sheetData>
      <sheetData sheetId="1833">
        <row r="9">
          <cell r="A9" t="str">
            <v>A</v>
          </cell>
        </row>
      </sheetData>
      <sheetData sheetId="1834">
        <row r="9">
          <cell r="A9" t="str">
            <v>A</v>
          </cell>
        </row>
      </sheetData>
      <sheetData sheetId="1835">
        <row r="9">
          <cell r="A9" t="str">
            <v>A</v>
          </cell>
        </row>
      </sheetData>
      <sheetData sheetId="1836">
        <row r="9">
          <cell r="A9" t="str">
            <v>A</v>
          </cell>
        </row>
      </sheetData>
      <sheetData sheetId="1837">
        <row r="9">
          <cell r="A9" t="str">
            <v>A</v>
          </cell>
        </row>
      </sheetData>
      <sheetData sheetId="1838">
        <row r="9">
          <cell r="A9" t="str">
            <v>A</v>
          </cell>
        </row>
      </sheetData>
      <sheetData sheetId="1839">
        <row r="9">
          <cell r="A9" t="str">
            <v>A</v>
          </cell>
        </row>
      </sheetData>
      <sheetData sheetId="1840">
        <row r="9">
          <cell r="A9" t="str">
            <v>A</v>
          </cell>
        </row>
      </sheetData>
      <sheetData sheetId="1841">
        <row r="9">
          <cell r="A9" t="str">
            <v>A</v>
          </cell>
        </row>
      </sheetData>
      <sheetData sheetId="1842">
        <row r="9">
          <cell r="A9" t="str">
            <v>A</v>
          </cell>
        </row>
      </sheetData>
      <sheetData sheetId="1843">
        <row r="9">
          <cell r="A9" t="str">
            <v>A</v>
          </cell>
        </row>
      </sheetData>
      <sheetData sheetId="1844">
        <row r="9">
          <cell r="A9" t="str">
            <v>A</v>
          </cell>
        </row>
      </sheetData>
      <sheetData sheetId="1845">
        <row r="9">
          <cell r="A9" t="str">
            <v>A</v>
          </cell>
        </row>
      </sheetData>
      <sheetData sheetId="1846">
        <row r="9">
          <cell r="A9" t="str">
            <v>A</v>
          </cell>
        </row>
      </sheetData>
      <sheetData sheetId="1847">
        <row r="9">
          <cell r="A9" t="str">
            <v>A</v>
          </cell>
        </row>
      </sheetData>
      <sheetData sheetId="1848">
        <row r="9">
          <cell r="A9" t="str">
            <v>A</v>
          </cell>
        </row>
      </sheetData>
      <sheetData sheetId="1849">
        <row r="9">
          <cell r="A9" t="str">
            <v>A</v>
          </cell>
        </row>
      </sheetData>
      <sheetData sheetId="1850">
        <row r="9">
          <cell r="A9" t="str">
            <v>A</v>
          </cell>
        </row>
      </sheetData>
      <sheetData sheetId="1851">
        <row r="9">
          <cell r="A9" t="str">
            <v>A</v>
          </cell>
        </row>
      </sheetData>
      <sheetData sheetId="1852">
        <row r="9">
          <cell r="A9" t="str">
            <v>A</v>
          </cell>
        </row>
      </sheetData>
      <sheetData sheetId="1853">
        <row r="9">
          <cell r="A9" t="str">
            <v>A</v>
          </cell>
        </row>
      </sheetData>
      <sheetData sheetId="1854">
        <row r="9">
          <cell r="A9" t="str">
            <v>A</v>
          </cell>
        </row>
      </sheetData>
      <sheetData sheetId="1855">
        <row r="9">
          <cell r="A9" t="str">
            <v>A</v>
          </cell>
        </row>
      </sheetData>
      <sheetData sheetId="1856">
        <row r="9">
          <cell r="A9" t="str">
            <v>A</v>
          </cell>
        </row>
      </sheetData>
      <sheetData sheetId="1857">
        <row r="9">
          <cell r="A9" t="str">
            <v>A</v>
          </cell>
        </row>
      </sheetData>
      <sheetData sheetId="1858">
        <row r="9">
          <cell r="A9" t="str">
            <v>A</v>
          </cell>
        </row>
      </sheetData>
      <sheetData sheetId="1859">
        <row r="9">
          <cell r="A9" t="str">
            <v>A</v>
          </cell>
        </row>
      </sheetData>
      <sheetData sheetId="1860">
        <row r="9">
          <cell r="A9" t="str">
            <v>A</v>
          </cell>
        </row>
      </sheetData>
      <sheetData sheetId="1861">
        <row r="9">
          <cell r="A9" t="str">
            <v>A</v>
          </cell>
        </row>
      </sheetData>
      <sheetData sheetId="1862">
        <row r="9">
          <cell r="A9" t="str">
            <v>A</v>
          </cell>
        </row>
      </sheetData>
      <sheetData sheetId="1863">
        <row r="9">
          <cell r="A9" t="str">
            <v>A</v>
          </cell>
        </row>
      </sheetData>
      <sheetData sheetId="1864">
        <row r="9">
          <cell r="A9" t="str">
            <v>A</v>
          </cell>
        </row>
      </sheetData>
      <sheetData sheetId="1865">
        <row r="9">
          <cell r="A9" t="str">
            <v>A</v>
          </cell>
        </row>
      </sheetData>
      <sheetData sheetId="1866">
        <row r="9">
          <cell r="A9" t="str">
            <v>A</v>
          </cell>
        </row>
      </sheetData>
      <sheetData sheetId="1867">
        <row r="9">
          <cell r="A9" t="str">
            <v>A</v>
          </cell>
        </row>
      </sheetData>
      <sheetData sheetId="1868">
        <row r="9">
          <cell r="A9" t="str">
            <v>A</v>
          </cell>
        </row>
      </sheetData>
      <sheetData sheetId="1869">
        <row r="9">
          <cell r="A9" t="str">
            <v>A</v>
          </cell>
        </row>
      </sheetData>
      <sheetData sheetId="1870">
        <row r="9">
          <cell r="A9" t="str">
            <v>A</v>
          </cell>
        </row>
      </sheetData>
      <sheetData sheetId="1871"/>
      <sheetData sheetId="1872">
        <row r="9">
          <cell r="A9" t="str">
            <v>A</v>
          </cell>
        </row>
      </sheetData>
      <sheetData sheetId="1873">
        <row r="9">
          <cell r="A9" t="str">
            <v>A</v>
          </cell>
        </row>
      </sheetData>
      <sheetData sheetId="1874">
        <row r="9">
          <cell r="A9" t="str">
            <v>A</v>
          </cell>
        </row>
      </sheetData>
      <sheetData sheetId="1875">
        <row r="9">
          <cell r="A9" t="str">
            <v>A</v>
          </cell>
        </row>
      </sheetData>
      <sheetData sheetId="1876">
        <row r="9">
          <cell r="A9" t="str">
            <v>A</v>
          </cell>
        </row>
      </sheetData>
      <sheetData sheetId="1877">
        <row r="9">
          <cell r="A9" t="str">
            <v>A</v>
          </cell>
        </row>
      </sheetData>
      <sheetData sheetId="1878">
        <row r="9">
          <cell r="A9" t="str">
            <v>A</v>
          </cell>
        </row>
      </sheetData>
      <sheetData sheetId="1879">
        <row r="9">
          <cell r="A9" t="str">
            <v>A</v>
          </cell>
        </row>
      </sheetData>
      <sheetData sheetId="1880"/>
      <sheetData sheetId="1881"/>
      <sheetData sheetId="1882"/>
      <sheetData sheetId="1883"/>
      <sheetData sheetId="1884">
        <row r="9">
          <cell r="A9" t="str">
            <v>A</v>
          </cell>
        </row>
      </sheetData>
      <sheetData sheetId="1885">
        <row r="9">
          <cell r="A9" t="str">
            <v>A</v>
          </cell>
        </row>
      </sheetData>
      <sheetData sheetId="1886">
        <row r="9">
          <cell r="A9" t="str">
            <v>A</v>
          </cell>
        </row>
      </sheetData>
      <sheetData sheetId="1887">
        <row r="9">
          <cell r="A9" t="str">
            <v>A</v>
          </cell>
        </row>
      </sheetData>
      <sheetData sheetId="1888">
        <row r="9">
          <cell r="A9" t="str">
            <v>A</v>
          </cell>
        </row>
      </sheetData>
      <sheetData sheetId="1889">
        <row r="9">
          <cell r="A9" t="str">
            <v>A</v>
          </cell>
        </row>
      </sheetData>
      <sheetData sheetId="1890">
        <row r="9">
          <cell r="A9" t="str">
            <v>A</v>
          </cell>
        </row>
      </sheetData>
      <sheetData sheetId="1891">
        <row r="9">
          <cell r="A9" t="str">
            <v>A</v>
          </cell>
        </row>
      </sheetData>
      <sheetData sheetId="1892">
        <row r="9">
          <cell r="A9" t="str">
            <v>A</v>
          </cell>
        </row>
      </sheetData>
      <sheetData sheetId="1893">
        <row r="9">
          <cell r="A9" t="str">
            <v>A</v>
          </cell>
        </row>
      </sheetData>
      <sheetData sheetId="1894"/>
      <sheetData sheetId="1895">
        <row r="9">
          <cell r="A9" t="str">
            <v>A</v>
          </cell>
        </row>
      </sheetData>
      <sheetData sheetId="1896">
        <row r="9">
          <cell r="A9" t="str">
            <v>A</v>
          </cell>
        </row>
      </sheetData>
      <sheetData sheetId="1897">
        <row r="9">
          <cell r="A9" t="str">
            <v>A</v>
          </cell>
        </row>
      </sheetData>
      <sheetData sheetId="1898"/>
      <sheetData sheetId="1899"/>
      <sheetData sheetId="1900"/>
      <sheetData sheetId="1901">
        <row r="9">
          <cell r="A9" t="str">
            <v>A</v>
          </cell>
        </row>
      </sheetData>
      <sheetData sheetId="1902">
        <row r="9">
          <cell r="A9" t="str">
            <v>A</v>
          </cell>
        </row>
      </sheetData>
      <sheetData sheetId="1903">
        <row r="9">
          <cell r="A9" t="str">
            <v>A</v>
          </cell>
        </row>
      </sheetData>
      <sheetData sheetId="1904"/>
      <sheetData sheetId="1905"/>
      <sheetData sheetId="1906">
        <row r="9">
          <cell r="A9" t="str">
            <v>A</v>
          </cell>
        </row>
      </sheetData>
      <sheetData sheetId="1907">
        <row r="9">
          <cell r="A9" t="str">
            <v>A</v>
          </cell>
        </row>
      </sheetData>
      <sheetData sheetId="1908">
        <row r="9">
          <cell r="A9" t="str">
            <v>A</v>
          </cell>
        </row>
      </sheetData>
      <sheetData sheetId="1909">
        <row r="9">
          <cell r="A9" t="str">
            <v>A</v>
          </cell>
        </row>
      </sheetData>
      <sheetData sheetId="1910">
        <row r="9">
          <cell r="A9" t="str">
            <v>A</v>
          </cell>
        </row>
      </sheetData>
      <sheetData sheetId="1911">
        <row r="9">
          <cell r="A9" t="str">
            <v>A</v>
          </cell>
        </row>
      </sheetData>
      <sheetData sheetId="1912">
        <row r="9">
          <cell r="A9" t="str">
            <v>A</v>
          </cell>
        </row>
      </sheetData>
      <sheetData sheetId="1913">
        <row r="9">
          <cell r="A9" t="str">
            <v>A</v>
          </cell>
        </row>
      </sheetData>
      <sheetData sheetId="1914">
        <row r="9">
          <cell r="A9" t="str">
            <v>A</v>
          </cell>
        </row>
      </sheetData>
      <sheetData sheetId="1915">
        <row r="9">
          <cell r="A9" t="str">
            <v>A</v>
          </cell>
        </row>
      </sheetData>
      <sheetData sheetId="1916">
        <row r="9">
          <cell r="A9" t="str">
            <v>A</v>
          </cell>
        </row>
      </sheetData>
      <sheetData sheetId="1917">
        <row r="9">
          <cell r="A9" t="str">
            <v>A</v>
          </cell>
        </row>
      </sheetData>
      <sheetData sheetId="1918">
        <row r="9">
          <cell r="A9" t="str">
            <v>A</v>
          </cell>
        </row>
      </sheetData>
      <sheetData sheetId="1919">
        <row r="9">
          <cell r="A9" t="str">
            <v>A</v>
          </cell>
        </row>
      </sheetData>
      <sheetData sheetId="1920">
        <row r="9">
          <cell r="A9" t="str">
            <v>A</v>
          </cell>
        </row>
      </sheetData>
      <sheetData sheetId="1921">
        <row r="9">
          <cell r="A9" t="str">
            <v>A</v>
          </cell>
        </row>
      </sheetData>
      <sheetData sheetId="1922">
        <row r="9">
          <cell r="A9" t="str">
            <v>A</v>
          </cell>
        </row>
      </sheetData>
      <sheetData sheetId="1923">
        <row r="9">
          <cell r="A9" t="str">
            <v>A</v>
          </cell>
        </row>
      </sheetData>
      <sheetData sheetId="1924">
        <row r="9">
          <cell r="A9" t="str">
            <v>A</v>
          </cell>
        </row>
      </sheetData>
      <sheetData sheetId="1925">
        <row r="9">
          <cell r="A9" t="str">
            <v>A</v>
          </cell>
        </row>
      </sheetData>
      <sheetData sheetId="1926">
        <row r="9">
          <cell r="A9" t="str">
            <v>A</v>
          </cell>
        </row>
      </sheetData>
      <sheetData sheetId="1927">
        <row r="9">
          <cell r="A9" t="str">
            <v>A</v>
          </cell>
        </row>
      </sheetData>
      <sheetData sheetId="1928">
        <row r="9">
          <cell r="A9" t="str">
            <v>A</v>
          </cell>
        </row>
      </sheetData>
      <sheetData sheetId="1929">
        <row r="9">
          <cell r="A9" t="str">
            <v>A</v>
          </cell>
        </row>
      </sheetData>
      <sheetData sheetId="1930">
        <row r="9">
          <cell r="A9" t="str">
            <v>A</v>
          </cell>
        </row>
      </sheetData>
      <sheetData sheetId="1931">
        <row r="9">
          <cell r="A9" t="str">
            <v>A</v>
          </cell>
        </row>
      </sheetData>
      <sheetData sheetId="1932">
        <row r="9">
          <cell r="A9" t="str">
            <v>A</v>
          </cell>
        </row>
      </sheetData>
      <sheetData sheetId="1933">
        <row r="9">
          <cell r="A9" t="str">
            <v>A</v>
          </cell>
        </row>
      </sheetData>
      <sheetData sheetId="1934">
        <row r="9">
          <cell r="A9" t="str">
            <v>A</v>
          </cell>
        </row>
      </sheetData>
      <sheetData sheetId="1935">
        <row r="9">
          <cell r="A9" t="str">
            <v>A</v>
          </cell>
        </row>
      </sheetData>
      <sheetData sheetId="1936">
        <row r="9">
          <cell r="A9" t="str">
            <v>A</v>
          </cell>
        </row>
      </sheetData>
      <sheetData sheetId="1937">
        <row r="9">
          <cell r="A9" t="str">
            <v>A</v>
          </cell>
        </row>
      </sheetData>
      <sheetData sheetId="1938">
        <row r="9">
          <cell r="A9" t="str">
            <v>A</v>
          </cell>
        </row>
      </sheetData>
      <sheetData sheetId="1939">
        <row r="9">
          <cell r="A9" t="str">
            <v>A</v>
          </cell>
        </row>
      </sheetData>
      <sheetData sheetId="1940">
        <row r="9">
          <cell r="A9" t="str">
            <v>A</v>
          </cell>
        </row>
      </sheetData>
      <sheetData sheetId="1941">
        <row r="9">
          <cell r="A9" t="str">
            <v>A</v>
          </cell>
        </row>
      </sheetData>
      <sheetData sheetId="1942">
        <row r="9">
          <cell r="A9" t="str">
            <v>A</v>
          </cell>
        </row>
      </sheetData>
      <sheetData sheetId="1943">
        <row r="9">
          <cell r="A9" t="str">
            <v>A</v>
          </cell>
        </row>
      </sheetData>
      <sheetData sheetId="1944">
        <row r="9">
          <cell r="A9" t="str">
            <v>A</v>
          </cell>
        </row>
      </sheetData>
      <sheetData sheetId="1945">
        <row r="9">
          <cell r="A9" t="str">
            <v>A</v>
          </cell>
        </row>
      </sheetData>
      <sheetData sheetId="1946">
        <row r="9">
          <cell r="A9" t="str">
            <v>A</v>
          </cell>
        </row>
      </sheetData>
      <sheetData sheetId="1947">
        <row r="9">
          <cell r="A9" t="str">
            <v>A</v>
          </cell>
        </row>
      </sheetData>
      <sheetData sheetId="1948">
        <row r="9">
          <cell r="A9" t="str">
            <v>A</v>
          </cell>
        </row>
      </sheetData>
      <sheetData sheetId="1949">
        <row r="9">
          <cell r="A9" t="str">
            <v>A</v>
          </cell>
        </row>
      </sheetData>
      <sheetData sheetId="1950">
        <row r="9">
          <cell r="A9" t="str">
            <v>A</v>
          </cell>
        </row>
      </sheetData>
      <sheetData sheetId="1951">
        <row r="9">
          <cell r="A9" t="str">
            <v>A</v>
          </cell>
        </row>
      </sheetData>
      <sheetData sheetId="1952">
        <row r="9">
          <cell r="A9" t="str">
            <v>A</v>
          </cell>
        </row>
      </sheetData>
      <sheetData sheetId="1953">
        <row r="9">
          <cell r="A9" t="str">
            <v>A</v>
          </cell>
        </row>
      </sheetData>
      <sheetData sheetId="1954">
        <row r="9">
          <cell r="A9" t="str">
            <v>A</v>
          </cell>
        </row>
      </sheetData>
      <sheetData sheetId="1955">
        <row r="9">
          <cell r="A9" t="str">
            <v>A</v>
          </cell>
        </row>
      </sheetData>
      <sheetData sheetId="1956">
        <row r="9">
          <cell r="A9" t="str">
            <v>A</v>
          </cell>
        </row>
      </sheetData>
      <sheetData sheetId="1957">
        <row r="9">
          <cell r="A9" t="str">
            <v>A</v>
          </cell>
        </row>
      </sheetData>
      <sheetData sheetId="1958">
        <row r="9">
          <cell r="A9" t="str">
            <v>A</v>
          </cell>
        </row>
      </sheetData>
      <sheetData sheetId="1959">
        <row r="9">
          <cell r="A9" t="str">
            <v>A</v>
          </cell>
        </row>
      </sheetData>
      <sheetData sheetId="1960">
        <row r="9">
          <cell r="A9" t="str">
            <v>A</v>
          </cell>
        </row>
      </sheetData>
      <sheetData sheetId="1961">
        <row r="9">
          <cell r="A9" t="str">
            <v>A</v>
          </cell>
        </row>
      </sheetData>
      <sheetData sheetId="1962">
        <row r="9">
          <cell r="A9" t="str">
            <v>A</v>
          </cell>
        </row>
      </sheetData>
      <sheetData sheetId="1963">
        <row r="9">
          <cell r="A9" t="str">
            <v>A</v>
          </cell>
        </row>
      </sheetData>
      <sheetData sheetId="1964">
        <row r="9">
          <cell r="A9" t="str">
            <v>A</v>
          </cell>
        </row>
      </sheetData>
      <sheetData sheetId="1965">
        <row r="9">
          <cell r="A9" t="str">
            <v>A</v>
          </cell>
        </row>
      </sheetData>
      <sheetData sheetId="1966">
        <row r="9">
          <cell r="A9" t="str">
            <v>A</v>
          </cell>
        </row>
      </sheetData>
      <sheetData sheetId="1967">
        <row r="9">
          <cell r="A9" t="str">
            <v>A</v>
          </cell>
        </row>
      </sheetData>
      <sheetData sheetId="1968">
        <row r="9">
          <cell r="A9" t="str">
            <v>A</v>
          </cell>
        </row>
      </sheetData>
      <sheetData sheetId="1969">
        <row r="9">
          <cell r="A9" t="str">
            <v>A</v>
          </cell>
        </row>
      </sheetData>
      <sheetData sheetId="1970">
        <row r="9">
          <cell r="A9" t="str">
            <v>A</v>
          </cell>
        </row>
      </sheetData>
      <sheetData sheetId="1971">
        <row r="9">
          <cell r="A9" t="str">
            <v>A</v>
          </cell>
        </row>
      </sheetData>
      <sheetData sheetId="1972">
        <row r="9">
          <cell r="A9" t="str">
            <v>A</v>
          </cell>
        </row>
      </sheetData>
      <sheetData sheetId="1973">
        <row r="9">
          <cell r="A9" t="str">
            <v>A</v>
          </cell>
        </row>
      </sheetData>
      <sheetData sheetId="1974">
        <row r="9">
          <cell r="A9" t="str">
            <v>A</v>
          </cell>
        </row>
      </sheetData>
      <sheetData sheetId="1975" refreshError="1"/>
      <sheetData sheetId="1976">
        <row r="9">
          <cell r="A9" t="str">
            <v>A</v>
          </cell>
        </row>
      </sheetData>
      <sheetData sheetId="1977">
        <row r="9">
          <cell r="A9" t="str">
            <v>A</v>
          </cell>
        </row>
      </sheetData>
      <sheetData sheetId="1978" refreshError="1"/>
      <sheetData sheetId="1979">
        <row r="9">
          <cell r="A9" t="str">
            <v>A</v>
          </cell>
        </row>
      </sheetData>
      <sheetData sheetId="1980">
        <row r="9">
          <cell r="A9" t="str">
            <v>A</v>
          </cell>
        </row>
      </sheetData>
      <sheetData sheetId="1981">
        <row r="9">
          <cell r="A9" t="str">
            <v>A</v>
          </cell>
        </row>
      </sheetData>
      <sheetData sheetId="1982">
        <row r="9">
          <cell r="A9" t="str">
            <v>A</v>
          </cell>
        </row>
      </sheetData>
      <sheetData sheetId="1983" refreshError="1"/>
      <sheetData sheetId="1984" refreshError="1"/>
      <sheetData sheetId="1985">
        <row r="9">
          <cell r="A9" t="str">
            <v>A</v>
          </cell>
        </row>
      </sheetData>
      <sheetData sheetId="1986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>
        <row r="9">
          <cell r="A9" t="str">
            <v>A</v>
          </cell>
        </row>
      </sheetData>
      <sheetData sheetId="1996">
        <row r="9">
          <cell r="A9" t="str">
            <v>A</v>
          </cell>
        </row>
      </sheetData>
      <sheetData sheetId="1997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>
        <row r="9">
          <cell r="A9" t="str">
            <v>A</v>
          </cell>
        </row>
      </sheetData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 refreshError="1"/>
      <sheetData sheetId="2025" refreshError="1"/>
      <sheetData sheetId="2026" refreshError="1"/>
      <sheetData sheetId="2027" refreshError="1"/>
      <sheetData sheetId="2028"/>
      <sheetData sheetId="2029"/>
      <sheetData sheetId="2030"/>
      <sheetData sheetId="2031" refreshError="1"/>
      <sheetData sheetId="2032" refreshError="1"/>
      <sheetData sheetId="2033" refreshError="1"/>
      <sheetData sheetId="2034" refreshError="1"/>
      <sheetData sheetId="2035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/>
      <sheetData sheetId="2043"/>
      <sheetData sheetId="2044"/>
      <sheetData sheetId="2045"/>
      <sheetData sheetId="2046"/>
      <sheetData sheetId="2047"/>
      <sheetData sheetId="2048"/>
      <sheetData sheetId="2049" refreshError="1"/>
      <sheetData sheetId="2050" refreshError="1"/>
      <sheetData sheetId="205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/>
      <sheetData sheetId="2089"/>
      <sheetData sheetId="2090" refreshError="1"/>
      <sheetData sheetId="2091" refreshError="1"/>
      <sheetData sheetId="2092"/>
      <sheetData sheetId="2093"/>
      <sheetData sheetId="2094"/>
      <sheetData sheetId="2095"/>
      <sheetData sheetId="2096"/>
      <sheetData sheetId="2097">
        <row r="9">
          <cell r="A9" t="str">
            <v>A</v>
          </cell>
        </row>
      </sheetData>
      <sheetData sheetId="2098"/>
      <sheetData sheetId="2099"/>
      <sheetData sheetId="2100">
        <row r="9">
          <cell r="A9" t="str">
            <v>A</v>
          </cell>
        </row>
      </sheetData>
      <sheetData sheetId="2101">
        <row r="9">
          <cell r="A9" t="str">
            <v>A</v>
          </cell>
        </row>
      </sheetData>
      <sheetData sheetId="2102">
        <row r="9">
          <cell r="A9" t="str">
            <v>A</v>
          </cell>
        </row>
      </sheetData>
      <sheetData sheetId="2103">
        <row r="9">
          <cell r="A9" t="str">
            <v>A</v>
          </cell>
        </row>
      </sheetData>
      <sheetData sheetId="2104">
        <row r="9">
          <cell r="A9" t="str">
            <v>A</v>
          </cell>
        </row>
      </sheetData>
      <sheetData sheetId="2105">
        <row r="9">
          <cell r="A9" t="str">
            <v>A</v>
          </cell>
        </row>
      </sheetData>
      <sheetData sheetId="2106"/>
      <sheetData sheetId="2107"/>
      <sheetData sheetId="2108">
        <row r="9">
          <cell r="A9" t="str">
            <v>A</v>
          </cell>
        </row>
      </sheetData>
      <sheetData sheetId="2109">
        <row r="9">
          <cell r="A9" t="str">
            <v>A</v>
          </cell>
        </row>
      </sheetData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/>
      <sheetData sheetId="2145"/>
      <sheetData sheetId="2146" refreshError="1"/>
      <sheetData sheetId="2147" refreshError="1"/>
      <sheetData sheetId="2148"/>
      <sheetData sheetId="2149"/>
      <sheetData sheetId="2150"/>
      <sheetData sheetId="215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/>
      <sheetData sheetId="2172">
        <row r="9">
          <cell r="A9" t="str">
            <v>A</v>
          </cell>
        </row>
      </sheetData>
      <sheetData sheetId="2173">
        <row r="9">
          <cell r="A9" t="str">
            <v>A</v>
          </cell>
        </row>
      </sheetData>
      <sheetData sheetId="2174"/>
      <sheetData sheetId="2175"/>
      <sheetData sheetId="2176"/>
      <sheetData sheetId="2177"/>
      <sheetData sheetId="2178"/>
      <sheetData sheetId="2179"/>
      <sheetData sheetId="2180"/>
      <sheetData sheetId="2181">
        <row r="9">
          <cell r="A9" t="str">
            <v>A</v>
          </cell>
        </row>
      </sheetData>
      <sheetData sheetId="2182">
        <row r="9">
          <cell r="A9" t="str">
            <v>A</v>
          </cell>
        </row>
      </sheetData>
      <sheetData sheetId="2183">
        <row r="9">
          <cell r="A9" t="str">
            <v>A</v>
          </cell>
        </row>
      </sheetData>
      <sheetData sheetId="2184">
        <row r="9">
          <cell r="A9" t="str">
            <v>A</v>
          </cell>
        </row>
      </sheetData>
      <sheetData sheetId="2185">
        <row r="9">
          <cell r="A9" t="str">
            <v>A</v>
          </cell>
        </row>
      </sheetData>
      <sheetData sheetId="2186">
        <row r="9">
          <cell r="A9" t="str">
            <v>A</v>
          </cell>
        </row>
      </sheetData>
      <sheetData sheetId="2187">
        <row r="9">
          <cell r="A9" t="str">
            <v>A</v>
          </cell>
        </row>
      </sheetData>
      <sheetData sheetId="2188">
        <row r="9">
          <cell r="A9" t="str">
            <v>A</v>
          </cell>
        </row>
      </sheetData>
      <sheetData sheetId="2189">
        <row r="9">
          <cell r="A9" t="str">
            <v>A</v>
          </cell>
        </row>
      </sheetData>
      <sheetData sheetId="2190">
        <row r="9">
          <cell r="A9" t="str">
            <v>A</v>
          </cell>
        </row>
      </sheetData>
      <sheetData sheetId="2191">
        <row r="9">
          <cell r="A9" t="str">
            <v>A</v>
          </cell>
        </row>
      </sheetData>
      <sheetData sheetId="2192">
        <row r="9">
          <cell r="A9" t="str">
            <v>A</v>
          </cell>
        </row>
      </sheetData>
      <sheetData sheetId="2193">
        <row r="9">
          <cell r="A9" t="str">
            <v>A</v>
          </cell>
        </row>
      </sheetData>
      <sheetData sheetId="2194">
        <row r="9">
          <cell r="A9" t="str">
            <v>A</v>
          </cell>
        </row>
      </sheetData>
      <sheetData sheetId="2195">
        <row r="9">
          <cell r="A9" t="str">
            <v>A</v>
          </cell>
        </row>
      </sheetData>
      <sheetData sheetId="2196">
        <row r="9">
          <cell r="A9" t="str">
            <v>A</v>
          </cell>
        </row>
      </sheetData>
      <sheetData sheetId="2197">
        <row r="9">
          <cell r="A9" t="str">
            <v>A</v>
          </cell>
        </row>
      </sheetData>
      <sheetData sheetId="2198">
        <row r="9">
          <cell r="A9" t="str">
            <v>A</v>
          </cell>
        </row>
      </sheetData>
      <sheetData sheetId="2199">
        <row r="9">
          <cell r="A9" t="str">
            <v>A</v>
          </cell>
        </row>
      </sheetData>
      <sheetData sheetId="2200">
        <row r="9">
          <cell r="A9" t="str">
            <v>A</v>
          </cell>
        </row>
      </sheetData>
      <sheetData sheetId="2201">
        <row r="9">
          <cell r="A9" t="str">
            <v>A</v>
          </cell>
        </row>
      </sheetData>
      <sheetData sheetId="2202">
        <row r="9">
          <cell r="A9" t="str">
            <v>A</v>
          </cell>
        </row>
      </sheetData>
      <sheetData sheetId="2203">
        <row r="9">
          <cell r="A9" t="str">
            <v>A</v>
          </cell>
        </row>
      </sheetData>
      <sheetData sheetId="2204">
        <row r="9">
          <cell r="A9" t="str">
            <v>A</v>
          </cell>
        </row>
      </sheetData>
      <sheetData sheetId="2205">
        <row r="9">
          <cell r="A9" t="str">
            <v>A</v>
          </cell>
        </row>
      </sheetData>
      <sheetData sheetId="2206">
        <row r="9">
          <cell r="A9" t="str">
            <v>A</v>
          </cell>
        </row>
      </sheetData>
      <sheetData sheetId="2207">
        <row r="9">
          <cell r="A9" t="str">
            <v>A</v>
          </cell>
        </row>
      </sheetData>
      <sheetData sheetId="2208">
        <row r="9">
          <cell r="A9" t="str">
            <v>A</v>
          </cell>
        </row>
      </sheetData>
      <sheetData sheetId="2209">
        <row r="9">
          <cell r="A9" t="str">
            <v>A</v>
          </cell>
        </row>
      </sheetData>
      <sheetData sheetId="2210">
        <row r="9">
          <cell r="A9" t="str">
            <v>A</v>
          </cell>
        </row>
      </sheetData>
      <sheetData sheetId="2211">
        <row r="9">
          <cell r="A9" t="str">
            <v>A</v>
          </cell>
        </row>
      </sheetData>
      <sheetData sheetId="2212">
        <row r="9">
          <cell r="A9" t="str">
            <v>A</v>
          </cell>
        </row>
      </sheetData>
      <sheetData sheetId="2213">
        <row r="9">
          <cell r="A9" t="str">
            <v>A</v>
          </cell>
        </row>
      </sheetData>
      <sheetData sheetId="2214">
        <row r="9">
          <cell r="A9" t="str">
            <v>A</v>
          </cell>
        </row>
      </sheetData>
      <sheetData sheetId="2215">
        <row r="9">
          <cell r="A9" t="str">
            <v>A</v>
          </cell>
        </row>
      </sheetData>
      <sheetData sheetId="2216">
        <row r="9">
          <cell r="A9" t="str">
            <v>A</v>
          </cell>
        </row>
      </sheetData>
      <sheetData sheetId="2217">
        <row r="9">
          <cell r="A9" t="str">
            <v>A</v>
          </cell>
        </row>
      </sheetData>
      <sheetData sheetId="2218">
        <row r="9">
          <cell r="A9" t="str">
            <v>A</v>
          </cell>
        </row>
      </sheetData>
      <sheetData sheetId="2219">
        <row r="9">
          <cell r="A9" t="str">
            <v>A</v>
          </cell>
        </row>
      </sheetData>
      <sheetData sheetId="2220">
        <row r="9">
          <cell r="A9" t="str">
            <v>A</v>
          </cell>
        </row>
      </sheetData>
      <sheetData sheetId="2221">
        <row r="9">
          <cell r="A9" t="str">
            <v>A</v>
          </cell>
        </row>
      </sheetData>
      <sheetData sheetId="2222">
        <row r="9">
          <cell r="A9" t="str">
            <v>A</v>
          </cell>
        </row>
      </sheetData>
      <sheetData sheetId="2223">
        <row r="9">
          <cell r="A9" t="str">
            <v>A</v>
          </cell>
        </row>
      </sheetData>
      <sheetData sheetId="2224">
        <row r="9">
          <cell r="A9" t="str">
            <v>A</v>
          </cell>
        </row>
      </sheetData>
      <sheetData sheetId="2225">
        <row r="9">
          <cell r="A9" t="str">
            <v>A</v>
          </cell>
        </row>
      </sheetData>
      <sheetData sheetId="2226">
        <row r="9">
          <cell r="A9" t="str">
            <v>A</v>
          </cell>
        </row>
      </sheetData>
      <sheetData sheetId="2227">
        <row r="9">
          <cell r="A9" t="str">
            <v>A</v>
          </cell>
        </row>
      </sheetData>
      <sheetData sheetId="2228">
        <row r="9">
          <cell r="A9" t="str">
            <v>A</v>
          </cell>
        </row>
      </sheetData>
      <sheetData sheetId="2229">
        <row r="9">
          <cell r="A9" t="str">
            <v>A</v>
          </cell>
        </row>
      </sheetData>
      <sheetData sheetId="2230">
        <row r="9">
          <cell r="A9" t="str">
            <v>A</v>
          </cell>
        </row>
      </sheetData>
      <sheetData sheetId="2231">
        <row r="9">
          <cell r="A9" t="str">
            <v>A</v>
          </cell>
        </row>
      </sheetData>
      <sheetData sheetId="2232">
        <row r="9">
          <cell r="A9" t="str">
            <v>A</v>
          </cell>
        </row>
      </sheetData>
      <sheetData sheetId="2233">
        <row r="9">
          <cell r="A9" t="str">
            <v>A</v>
          </cell>
        </row>
      </sheetData>
      <sheetData sheetId="2234">
        <row r="9">
          <cell r="A9" t="str">
            <v>A</v>
          </cell>
        </row>
      </sheetData>
      <sheetData sheetId="2235">
        <row r="9">
          <cell r="A9" t="str">
            <v>A</v>
          </cell>
        </row>
      </sheetData>
      <sheetData sheetId="2236">
        <row r="9">
          <cell r="A9" t="str">
            <v>A</v>
          </cell>
        </row>
      </sheetData>
      <sheetData sheetId="2237">
        <row r="9">
          <cell r="A9" t="str">
            <v>A</v>
          </cell>
        </row>
      </sheetData>
      <sheetData sheetId="2238">
        <row r="9">
          <cell r="A9" t="str">
            <v>A</v>
          </cell>
        </row>
      </sheetData>
      <sheetData sheetId="2239">
        <row r="9">
          <cell r="A9" t="str">
            <v>A</v>
          </cell>
        </row>
      </sheetData>
      <sheetData sheetId="2240">
        <row r="9">
          <cell r="A9" t="str">
            <v>A</v>
          </cell>
        </row>
      </sheetData>
      <sheetData sheetId="2241">
        <row r="9">
          <cell r="A9" t="str">
            <v>A</v>
          </cell>
        </row>
      </sheetData>
      <sheetData sheetId="2242">
        <row r="9">
          <cell r="A9" t="str">
            <v>A</v>
          </cell>
        </row>
      </sheetData>
      <sheetData sheetId="2243">
        <row r="9">
          <cell r="A9" t="str">
            <v>A</v>
          </cell>
        </row>
      </sheetData>
      <sheetData sheetId="2244"/>
      <sheetData sheetId="2245"/>
      <sheetData sheetId="2246"/>
      <sheetData sheetId="2247">
        <row r="9">
          <cell r="A9" t="str">
            <v>A</v>
          </cell>
        </row>
      </sheetData>
      <sheetData sheetId="2248"/>
      <sheetData sheetId="2249">
        <row r="9">
          <cell r="A9" t="str">
            <v>A</v>
          </cell>
        </row>
      </sheetData>
      <sheetData sheetId="2250">
        <row r="9">
          <cell r="A9" t="str">
            <v>A</v>
          </cell>
        </row>
      </sheetData>
      <sheetData sheetId="2251">
        <row r="9">
          <cell r="A9" t="str">
            <v>A</v>
          </cell>
        </row>
      </sheetData>
      <sheetData sheetId="2252">
        <row r="9">
          <cell r="A9" t="str">
            <v>A</v>
          </cell>
        </row>
      </sheetData>
      <sheetData sheetId="2253">
        <row r="9">
          <cell r="A9" t="str">
            <v>A</v>
          </cell>
        </row>
      </sheetData>
      <sheetData sheetId="2254">
        <row r="9">
          <cell r="A9" t="str">
            <v>A</v>
          </cell>
        </row>
      </sheetData>
      <sheetData sheetId="2255">
        <row r="9">
          <cell r="A9" t="str">
            <v>A</v>
          </cell>
        </row>
      </sheetData>
      <sheetData sheetId="2256">
        <row r="9">
          <cell r="A9" t="str">
            <v>A</v>
          </cell>
        </row>
      </sheetData>
      <sheetData sheetId="2257">
        <row r="9">
          <cell r="A9" t="str">
            <v>A</v>
          </cell>
        </row>
      </sheetData>
      <sheetData sheetId="2258">
        <row r="9">
          <cell r="A9" t="str">
            <v>A</v>
          </cell>
        </row>
      </sheetData>
      <sheetData sheetId="2259">
        <row r="9">
          <cell r="A9" t="str">
            <v>A</v>
          </cell>
        </row>
      </sheetData>
      <sheetData sheetId="2260">
        <row r="9">
          <cell r="A9" t="str">
            <v>A</v>
          </cell>
        </row>
      </sheetData>
      <sheetData sheetId="2261">
        <row r="9">
          <cell r="A9" t="str">
            <v>A</v>
          </cell>
        </row>
      </sheetData>
      <sheetData sheetId="2262">
        <row r="9">
          <cell r="A9" t="str">
            <v>A</v>
          </cell>
        </row>
      </sheetData>
      <sheetData sheetId="2263">
        <row r="9">
          <cell r="A9" t="str">
            <v>A</v>
          </cell>
        </row>
      </sheetData>
      <sheetData sheetId="2264">
        <row r="9">
          <cell r="A9" t="str">
            <v>A</v>
          </cell>
        </row>
      </sheetData>
      <sheetData sheetId="2265">
        <row r="9">
          <cell r="A9" t="str">
            <v>A</v>
          </cell>
        </row>
      </sheetData>
      <sheetData sheetId="2266">
        <row r="9">
          <cell r="A9" t="str">
            <v>A</v>
          </cell>
        </row>
      </sheetData>
      <sheetData sheetId="2267">
        <row r="9">
          <cell r="A9" t="str">
            <v>A</v>
          </cell>
        </row>
      </sheetData>
      <sheetData sheetId="2268">
        <row r="9">
          <cell r="A9" t="str">
            <v>A</v>
          </cell>
        </row>
      </sheetData>
      <sheetData sheetId="2269">
        <row r="9">
          <cell r="A9" t="str">
            <v>A</v>
          </cell>
        </row>
      </sheetData>
      <sheetData sheetId="2270">
        <row r="9">
          <cell r="A9" t="str">
            <v>A</v>
          </cell>
        </row>
      </sheetData>
      <sheetData sheetId="2271">
        <row r="9">
          <cell r="A9" t="str">
            <v>A</v>
          </cell>
        </row>
      </sheetData>
      <sheetData sheetId="2272">
        <row r="9">
          <cell r="A9" t="str">
            <v>A</v>
          </cell>
        </row>
      </sheetData>
      <sheetData sheetId="2273">
        <row r="9">
          <cell r="A9" t="str">
            <v>A</v>
          </cell>
        </row>
      </sheetData>
      <sheetData sheetId="2274">
        <row r="9">
          <cell r="A9" t="str">
            <v>A</v>
          </cell>
        </row>
      </sheetData>
      <sheetData sheetId="2275">
        <row r="9">
          <cell r="A9" t="str">
            <v>A</v>
          </cell>
        </row>
      </sheetData>
      <sheetData sheetId="2276">
        <row r="9">
          <cell r="A9" t="str">
            <v>A</v>
          </cell>
        </row>
      </sheetData>
      <sheetData sheetId="2277">
        <row r="9">
          <cell r="A9" t="str">
            <v>A</v>
          </cell>
        </row>
      </sheetData>
      <sheetData sheetId="2278">
        <row r="9">
          <cell r="A9" t="str">
            <v>A</v>
          </cell>
        </row>
      </sheetData>
      <sheetData sheetId="2279">
        <row r="9">
          <cell r="A9" t="str">
            <v>A</v>
          </cell>
        </row>
      </sheetData>
      <sheetData sheetId="2280">
        <row r="9">
          <cell r="A9" t="str">
            <v>A</v>
          </cell>
        </row>
      </sheetData>
      <sheetData sheetId="2281">
        <row r="9">
          <cell r="A9" t="str">
            <v>A</v>
          </cell>
        </row>
      </sheetData>
      <sheetData sheetId="2282">
        <row r="9">
          <cell r="A9" t="str">
            <v>A</v>
          </cell>
        </row>
      </sheetData>
      <sheetData sheetId="2283">
        <row r="9">
          <cell r="A9" t="str">
            <v>A</v>
          </cell>
        </row>
      </sheetData>
      <sheetData sheetId="2284">
        <row r="9">
          <cell r="A9" t="str">
            <v>A</v>
          </cell>
        </row>
      </sheetData>
      <sheetData sheetId="2285">
        <row r="9">
          <cell r="A9" t="str">
            <v>A</v>
          </cell>
        </row>
      </sheetData>
      <sheetData sheetId="2286">
        <row r="9">
          <cell r="A9" t="str">
            <v>A</v>
          </cell>
        </row>
      </sheetData>
      <sheetData sheetId="2287">
        <row r="9">
          <cell r="A9" t="str">
            <v>A</v>
          </cell>
        </row>
      </sheetData>
      <sheetData sheetId="2288">
        <row r="9">
          <cell r="A9" t="str">
            <v>A</v>
          </cell>
        </row>
      </sheetData>
      <sheetData sheetId="2289">
        <row r="9">
          <cell r="A9" t="str">
            <v>A</v>
          </cell>
        </row>
      </sheetData>
      <sheetData sheetId="2290">
        <row r="9">
          <cell r="A9" t="str">
            <v>A</v>
          </cell>
        </row>
      </sheetData>
      <sheetData sheetId="2291">
        <row r="9">
          <cell r="A9" t="str">
            <v>A</v>
          </cell>
        </row>
      </sheetData>
      <sheetData sheetId="2292">
        <row r="9">
          <cell r="A9" t="str">
            <v>A</v>
          </cell>
        </row>
      </sheetData>
      <sheetData sheetId="2293">
        <row r="9">
          <cell r="A9" t="str">
            <v>A</v>
          </cell>
        </row>
      </sheetData>
      <sheetData sheetId="2294">
        <row r="9">
          <cell r="A9" t="str">
            <v>A</v>
          </cell>
        </row>
      </sheetData>
      <sheetData sheetId="2295">
        <row r="9">
          <cell r="A9" t="str">
            <v>A</v>
          </cell>
        </row>
      </sheetData>
      <sheetData sheetId="2296">
        <row r="9">
          <cell r="A9" t="str">
            <v>A</v>
          </cell>
        </row>
      </sheetData>
      <sheetData sheetId="2297">
        <row r="9">
          <cell r="A9" t="str">
            <v>A</v>
          </cell>
        </row>
      </sheetData>
      <sheetData sheetId="2298">
        <row r="9">
          <cell r="A9" t="str">
            <v>A</v>
          </cell>
        </row>
      </sheetData>
      <sheetData sheetId="2299">
        <row r="9">
          <cell r="A9" t="str">
            <v>A</v>
          </cell>
        </row>
      </sheetData>
      <sheetData sheetId="2300">
        <row r="9">
          <cell r="A9" t="str">
            <v>A</v>
          </cell>
        </row>
      </sheetData>
      <sheetData sheetId="2301">
        <row r="9">
          <cell r="A9" t="str">
            <v>A</v>
          </cell>
        </row>
      </sheetData>
      <sheetData sheetId="2302">
        <row r="9">
          <cell r="A9" t="str">
            <v>A</v>
          </cell>
        </row>
      </sheetData>
      <sheetData sheetId="2303">
        <row r="9">
          <cell r="A9" t="str">
            <v>A</v>
          </cell>
        </row>
      </sheetData>
      <sheetData sheetId="2304">
        <row r="9">
          <cell r="A9" t="str">
            <v>A</v>
          </cell>
        </row>
      </sheetData>
      <sheetData sheetId="2305">
        <row r="9">
          <cell r="A9" t="str">
            <v>A</v>
          </cell>
        </row>
      </sheetData>
      <sheetData sheetId="2306">
        <row r="9">
          <cell r="A9" t="str">
            <v>A</v>
          </cell>
        </row>
      </sheetData>
      <sheetData sheetId="2307">
        <row r="9">
          <cell r="A9" t="str">
            <v>A</v>
          </cell>
        </row>
      </sheetData>
      <sheetData sheetId="2308">
        <row r="9">
          <cell r="A9" t="str">
            <v>A</v>
          </cell>
        </row>
      </sheetData>
      <sheetData sheetId="2309">
        <row r="9">
          <cell r="A9" t="str">
            <v>A</v>
          </cell>
        </row>
      </sheetData>
      <sheetData sheetId="2310">
        <row r="9">
          <cell r="A9" t="str">
            <v>A</v>
          </cell>
        </row>
      </sheetData>
      <sheetData sheetId="2311">
        <row r="9">
          <cell r="A9" t="str">
            <v>A</v>
          </cell>
        </row>
      </sheetData>
      <sheetData sheetId="2312">
        <row r="9">
          <cell r="A9" t="str">
            <v>A</v>
          </cell>
        </row>
      </sheetData>
      <sheetData sheetId="2313">
        <row r="9">
          <cell r="A9" t="str">
            <v>A</v>
          </cell>
        </row>
      </sheetData>
      <sheetData sheetId="2314">
        <row r="9">
          <cell r="A9" t="str">
            <v>A</v>
          </cell>
        </row>
      </sheetData>
      <sheetData sheetId="2315">
        <row r="9">
          <cell r="A9" t="str">
            <v>A</v>
          </cell>
        </row>
      </sheetData>
      <sheetData sheetId="2316">
        <row r="9">
          <cell r="A9" t="str">
            <v>A</v>
          </cell>
        </row>
      </sheetData>
      <sheetData sheetId="2317">
        <row r="9">
          <cell r="A9" t="str">
            <v>A</v>
          </cell>
        </row>
      </sheetData>
      <sheetData sheetId="2318">
        <row r="9">
          <cell r="A9" t="str">
            <v>A</v>
          </cell>
        </row>
      </sheetData>
      <sheetData sheetId="2319">
        <row r="9">
          <cell r="A9" t="str">
            <v>A</v>
          </cell>
        </row>
      </sheetData>
      <sheetData sheetId="2320">
        <row r="9">
          <cell r="A9" t="str">
            <v>A</v>
          </cell>
        </row>
      </sheetData>
      <sheetData sheetId="2321">
        <row r="9">
          <cell r="A9" t="str">
            <v>A</v>
          </cell>
        </row>
      </sheetData>
      <sheetData sheetId="2322">
        <row r="9">
          <cell r="A9" t="str">
            <v>A</v>
          </cell>
        </row>
      </sheetData>
      <sheetData sheetId="2323">
        <row r="9">
          <cell r="A9" t="str">
            <v>A</v>
          </cell>
        </row>
      </sheetData>
      <sheetData sheetId="2324">
        <row r="9">
          <cell r="A9" t="str">
            <v>A</v>
          </cell>
        </row>
      </sheetData>
      <sheetData sheetId="2325">
        <row r="9">
          <cell r="A9" t="str">
            <v>A</v>
          </cell>
        </row>
      </sheetData>
      <sheetData sheetId="2326">
        <row r="9">
          <cell r="A9" t="str">
            <v>A</v>
          </cell>
        </row>
      </sheetData>
      <sheetData sheetId="2327">
        <row r="9">
          <cell r="A9" t="str">
            <v>A</v>
          </cell>
        </row>
      </sheetData>
      <sheetData sheetId="2328">
        <row r="9">
          <cell r="A9" t="str">
            <v>A</v>
          </cell>
        </row>
      </sheetData>
      <sheetData sheetId="2329">
        <row r="9">
          <cell r="A9" t="str">
            <v>A</v>
          </cell>
        </row>
      </sheetData>
      <sheetData sheetId="2330">
        <row r="9">
          <cell r="A9" t="str">
            <v>A</v>
          </cell>
        </row>
      </sheetData>
      <sheetData sheetId="2331">
        <row r="9">
          <cell r="A9" t="str">
            <v>A</v>
          </cell>
        </row>
      </sheetData>
      <sheetData sheetId="2332">
        <row r="9">
          <cell r="A9" t="str">
            <v>A</v>
          </cell>
        </row>
      </sheetData>
      <sheetData sheetId="2333">
        <row r="9">
          <cell r="A9" t="str">
            <v>A</v>
          </cell>
        </row>
      </sheetData>
      <sheetData sheetId="2334">
        <row r="9">
          <cell r="A9" t="str">
            <v>A</v>
          </cell>
        </row>
      </sheetData>
      <sheetData sheetId="2335">
        <row r="9">
          <cell r="A9" t="str">
            <v>A</v>
          </cell>
        </row>
      </sheetData>
      <sheetData sheetId="2336">
        <row r="9">
          <cell r="A9" t="str">
            <v>A</v>
          </cell>
        </row>
      </sheetData>
      <sheetData sheetId="2337">
        <row r="9">
          <cell r="A9" t="str">
            <v>A</v>
          </cell>
        </row>
      </sheetData>
      <sheetData sheetId="2338">
        <row r="9">
          <cell r="A9" t="str">
            <v>A</v>
          </cell>
        </row>
      </sheetData>
      <sheetData sheetId="2339">
        <row r="9">
          <cell r="A9" t="str">
            <v>A</v>
          </cell>
        </row>
      </sheetData>
      <sheetData sheetId="2340">
        <row r="9">
          <cell r="A9" t="str">
            <v>A</v>
          </cell>
        </row>
      </sheetData>
      <sheetData sheetId="2341">
        <row r="9">
          <cell r="A9" t="str">
            <v>A</v>
          </cell>
        </row>
      </sheetData>
      <sheetData sheetId="2342">
        <row r="9">
          <cell r="A9" t="str">
            <v>A</v>
          </cell>
        </row>
      </sheetData>
      <sheetData sheetId="2343">
        <row r="9">
          <cell r="A9" t="str">
            <v>A</v>
          </cell>
        </row>
      </sheetData>
      <sheetData sheetId="2344">
        <row r="9">
          <cell r="A9" t="str">
            <v>A</v>
          </cell>
        </row>
      </sheetData>
      <sheetData sheetId="2345">
        <row r="9">
          <cell r="A9" t="str">
            <v>A</v>
          </cell>
        </row>
      </sheetData>
      <sheetData sheetId="2346">
        <row r="9">
          <cell r="A9" t="str">
            <v>A</v>
          </cell>
        </row>
      </sheetData>
      <sheetData sheetId="2347">
        <row r="9">
          <cell r="A9" t="str">
            <v>A</v>
          </cell>
        </row>
      </sheetData>
      <sheetData sheetId="2348">
        <row r="9">
          <cell r="A9" t="str">
            <v>A</v>
          </cell>
        </row>
      </sheetData>
      <sheetData sheetId="2349">
        <row r="9">
          <cell r="A9" t="str">
            <v>A</v>
          </cell>
        </row>
      </sheetData>
      <sheetData sheetId="2350">
        <row r="9">
          <cell r="A9" t="str">
            <v>A</v>
          </cell>
        </row>
      </sheetData>
      <sheetData sheetId="2351">
        <row r="9">
          <cell r="A9" t="str">
            <v>A</v>
          </cell>
        </row>
      </sheetData>
      <sheetData sheetId="2352">
        <row r="9">
          <cell r="A9" t="str">
            <v>A</v>
          </cell>
        </row>
      </sheetData>
      <sheetData sheetId="2353">
        <row r="9">
          <cell r="A9" t="str">
            <v>A</v>
          </cell>
        </row>
      </sheetData>
      <sheetData sheetId="2354">
        <row r="9">
          <cell r="A9" t="str">
            <v>A</v>
          </cell>
        </row>
      </sheetData>
      <sheetData sheetId="2355">
        <row r="9">
          <cell r="A9" t="str">
            <v>A</v>
          </cell>
        </row>
      </sheetData>
      <sheetData sheetId="2356">
        <row r="9">
          <cell r="A9" t="str">
            <v>A</v>
          </cell>
        </row>
      </sheetData>
      <sheetData sheetId="2357">
        <row r="9">
          <cell r="A9" t="str">
            <v>A</v>
          </cell>
        </row>
      </sheetData>
      <sheetData sheetId="2358">
        <row r="9">
          <cell r="A9" t="str">
            <v>A</v>
          </cell>
        </row>
      </sheetData>
      <sheetData sheetId="2359">
        <row r="9">
          <cell r="A9" t="str">
            <v>A</v>
          </cell>
        </row>
      </sheetData>
      <sheetData sheetId="2360">
        <row r="9">
          <cell r="A9" t="str">
            <v>A</v>
          </cell>
        </row>
      </sheetData>
      <sheetData sheetId="2361">
        <row r="9">
          <cell r="A9" t="str">
            <v>A</v>
          </cell>
        </row>
      </sheetData>
      <sheetData sheetId="2362">
        <row r="9">
          <cell r="A9" t="str">
            <v>A</v>
          </cell>
        </row>
      </sheetData>
      <sheetData sheetId="2363">
        <row r="9">
          <cell r="A9" t="str">
            <v>A</v>
          </cell>
        </row>
      </sheetData>
      <sheetData sheetId="2364">
        <row r="9">
          <cell r="A9" t="str">
            <v>A</v>
          </cell>
        </row>
      </sheetData>
      <sheetData sheetId="2365">
        <row r="9">
          <cell r="A9" t="str">
            <v>A</v>
          </cell>
        </row>
      </sheetData>
      <sheetData sheetId="2366">
        <row r="9">
          <cell r="A9" t="str">
            <v>A</v>
          </cell>
        </row>
      </sheetData>
      <sheetData sheetId="2367">
        <row r="9">
          <cell r="A9" t="str">
            <v>A</v>
          </cell>
        </row>
      </sheetData>
      <sheetData sheetId="2368">
        <row r="9">
          <cell r="A9" t="str">
            <v>A</v>
          </cell>
        </row>
      </sheetData>
      <sheetData sheetId="2369">
        <row r="9">
          <cell r="A9" t="str">
            <v>A</v>
          </cell>
        </row>
      </sheetData>
      <sheetData sheetId="2370">
        <row r="9">
          <cell r="A9" t="str">
            <v>A</v>
          </cell>
        </row>
      </sheetData>
      <sheetData sheetId="2371">
        <row r="9">
          <cell r="A9" t="str">
            <v>A</v>
          </cell>
        </row>
      </sheetData>
      <sheetData sheetId="2372">
        <row r="9">
          <cell r="A9" t="str">
            <v>A</v>
          </cell>
        </row>
      </sheetData>
      <sheetData sheetId="2373">
        <row r="9">
          <cell r="A9" t="str">
            <v>A</v>
          </cell>
        </row>
      </sheetData>
      <sheetData sheetId="2374">
        <row r="9">
          <cell r="A9" t="str">
            <v>A</v>
          </cell>
        </row>
      </sheetData>
      <sheetData sheetId="2375">
        <row r="9">
          <cell r="A9" t="str">
            <v>A</v>
          </cell>
        </row>
      </sheetData>
      <sheetData sheetId="2376">
        <row r="9">
          <cell r="A9" t="str">
            <v>A</v>
          </cell>
        </row>
      </sheetData>
      <sheetData sheetId="2377">
        <row r="9">
          <cell r="A9" t="str">
            <v>A</v>
          </cell>
        </row>
      </sheetData>
      <sheetData sheetId="2378">
        <row r="9">
          <cell r="A9" t="str">
            <v>A</v>
          </cell>
        </row>
      </sheetData>
      <sheetData sheetId="2379">
        <row r="9">
          <cell r="A9" t="str">
            <v>A</v>
          </cell>
        </row>
      </sheetData>
      <sheetData sheetId="2380">
        <row r="9">
          <cell r="A9" t="str">
            <v>A</v>
          </cell>
        </row>
      </sheetData>
      <sheetData sheetId="2381">
        <row r="9">
          <cell r="A9" t="str">
            <v>A</v>
          </cell>
        </row>
      </sheetData>
      <sheetData sheetId="2382">
        <row r="9">
          <cell r="A9" t="str">
            <v>A</v>
          </cell>
        </row>
      </sheetData>
      <sheetData sheetId="2383">
        <row r="9">
          <cell r="A9" t="str">
            <v>A</v>
          </cell>
        </row>
      </sheetData>
      <sheetData sheetId="2384">
        <row r="9">
          <cell r="A9" t="str">
            <v>A</v>
          </cell>
        </row>
      </sheetData>
      <sheetData sheetId="2385">
        <row r="9">
          <cell r="A9" t="str">
            <v>A</v>
          </cell>
        </row>
      </sheetData>
      <sheetData sheetId="2386">
        <row r="9">
          <cell r="A9" t="str">
            <v>A</v>
          </cell>
        </row>
      </sheetData>
      <sheetData sheetId="2387">
        <row r="9">
          <cell r="A9" t="str">
            <v>A</v>
          </cell>
        </row>
      </sheetData>
      <sheetData sheetId="2388">
        <row r="9">
          <cell r="A9" t="str">
            <v>A</v>
          </cell>
        </row>
      </sheetData>
      <sheetData sheetId="2389">
        <row r="9">
          <cell r="A9" t="str">
            <v>A</v>
          </cell>
        </row>
      </sheetData>
      <sheetData sheetId="2390">
        <row r="9">
          <cell r="A9" t="str">
            <v>A</v>
          </cell>
        </row>
      </sheetData>
      <sheetData sheetId="2391">
        <row r="9">
          <cell r="A9" t="str">
            <v>A</v>
          </cell>
        </row>
      </sheetData>
      <sheetData sheetId="2392">
        <row r="9">
          <cell r="A9" t="str">
            <v>A</v>
          </cell>
        </row>
      </sheetData>
      <sheetData sheetId="2393">
        <row r="9">
          <cell r="A9" t="str">
            <v>A</v>
          </cell>
        </row>
      </sheetData>
      <sheetData sheetId="2394">
        <row r="9">
          <cell r="A9" t="str">
            <v>A</v>
          </cell>
        </row>
      </sheetData>
      <sheetData sheetId="2395">
        <row r="9">
          <cell r="A9" t="str">
            <v>A</v>
          </cell>
        </row>
      </sheetData>
      <sheetData sheetId="2396">
        <row r="9">
          <cell r="A9" t="str">
            <v>A</v>
          </cell>
        </row>
      </sheetData>
      <sheetData sheetId="2397">
        <row r="9">
          <cell r="A9" t="str">
            <v>A</v>
          </cell>
        </row>
      </sheetData>
      <sheetData sheetId="2398">
        <row r="9">
          <cell r="A9" t="str">
            <v>A</v>
          </cell>
        </row>
      </sheetData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/>
      <sheetData sheetId="2446"/>
      <sheetData sheetId="2447" refreshError="1"/>
      <sheetData sheetId="2448" refreshError="1"/>
      <sheetData sheetId="2449" refreshError="1"/>
      <sheetData sheetId="2450" refreshError="1"/>
      <sheetData sheetId="2451"/>
      <sheetData sheetId="2452"/>
      <sheetData sheetId="2453"/>
      <sheetData sheetId="2454"/>
      <sheetData sheetId="2455"/>
      <sheetData sheetId="2456"/>
      <sheetData sheetId="2457"/>
      <sheetData sheetId="2458">
        <row r="9">
          <cell r="A9" t="str">
            <v>A</v>
          </cell>
        </row>
      </sheetData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>
        <row r="9">
          <cell r="A9" t="str">
            <v>A</v>
          </cell>
        </row>
      </sheetData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>
        <row r="9">
          <cell r="A9" t="str">
            <v>A</v>
          </cell>
        </row>
      </sheetData>
      <sheetData sheetId="2502"/>
      <sheetData sheetId="2503"/>
      <sheetData sheetId="2504"/>
      <sheetData sheetId="2505"/>
      <sheetData sheetId="2506"/>
      <sheetData sheetId="2507"/>
      <sheetData sheetId="2508"/>
      <sheetData sheetId="2509">
        <row r="9">
          <cell r="A9" t="str">
            <v>A</v>
          </cell>
        </row>
      </sheetData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>
        <row r="9">
          <cell r="A9" t="str">
            <v>A</v>
          </cell>
        </row>
      </sheetData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>
        <row r="9">
          <cell r="A9" t="str">
            <v>A</v>
          </cell>
        </row>
      </sheetData>
      <sheetData sheetId="2691">
        <row r="9">
          <cell r="A9" t="str">
            <v>A</v>
          </cell>
        </row>
      </sheetData>
      <sheetData sheetId="2692"/>
      <sheetData sheetId="2693"/>
      <sheetData sheetId="2694"/>
      <sheetData sheetId="2695"/>
      <sheetData sheetId="2696"/>
      <sheetData sheetId="2697"/>
      <sheetData sheetId="2698">
        <row r="9">
          <cell r="A9" t="str">
            <v>A</v>
          </cell>
        </row>
      </sheetData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>
        <row r="9">
          <cell r="A9" t="str">
            <v>A</v>
          </cell>
        </row>
      </sheetData>
      <sheetData sheetId="2709"/>
      <sheetData sheetId="2710"/>
      <sheetData sheetId="2711" refreshError="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>
        <row r="9">
          <cell r="A9" t="str">
            <v>A</v>
          </cell>
        </row>
      </sheetData>
      <sheetData sheetId="2722">
        <row r="9">
          <cell r="A9" t="str">
            <v>A</v>
          </cell>
        </row>
      </sheetData>
      <sheetData sheetId="2723"/>
      <sheetData sheetId="2724"/>
      <sheetData sheetId="2725"/>
      <sheetData sheetId="2726"/>
      <sheetData sheetId="2727"/>
      <sheetData sheetId="2728"/>
      <sheetData sheetId="2729"/>
      <sheetData sheetId="2730">
        <row r="9">
          <cell r="A9" t="str">
            <v>A</v>
          </cell>
        </row>
      </sheetData>
      <sheetData sheetId="2731">
        <row r="9">
          <cell r="A9" t="str">
            <v>A</v>
          </cell>
        </row>
      </sheetData>
      <sheetData sheetId="2732"/>
      <sheetData sheetId="2733"/>
      <sheetData sheetId="2734">
        <row r="9">
          <cell r="A9" t="str">
            <v>A</v>
          </cell>
        </row>
      </sheetData>
      <sheetData sheetId="2735"/>
      <sheetData sheetId="2736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/>
      <sheetData sheetId="2744" refreshError="1"/>
      <sheetData sheetId="2745" refreshError="1"/>
      <sheetData sheetId="2746" refreshError="1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>
        <row r="9">
          <cell r="A9" t="str">
            <v>A</v>
          </cell>
        </row>
      </sheetData>
      <sheetData sheetId="3012"/>
      <sheetData sheetId="3013"/>
      <sheetData sheetId="3014"/>
      <sheetData sheetId="3015"/>
      <sheetData sheetId="3016"/>
      <sheetData sheetId="3017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 refreshError="1"/>
      <sheetData sheetId="3036" refreshError="1"/>
      <sheetData sheetId="3037"/>
      <sheetData sheetId="3038"/>
      <sheetData sheetId="3039"/>
      <sheetData sheetId="3040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>
        <row r="9">
          <cell r="A9" t="str">
            <v>A</v>
          </cell>
        </row>
      </sheetData>
      <sheetData sheetId="3112"/>
      <sheetData sheetId="3113"/>
      <sheetData sheetId="3114"/>
      <sheetData sheetId="3115"/>
      <sheetData sheetId="3116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>
        <row r="9">
          <cell r="A9" t="str">
            <v>A</v>
          </cell>
        </row>
      </sheetData>
      <sheetData sheetId="3434"/>
      <sheetData sheetId="3435">
        <row r="9">
          <cell r="A9" t="str">
            <v>A</v>
          </cell>
        </row>
      </sheetData>
      <sheetData sheetId="3436" refreshError="1"/>
      <sheetData sheetId="3437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/>
      <sheetData sheetId="3445"/>
      <sheetData sheetId="3446"/>
      <sheetData sheetId="3447" refreshError="1"/>
      <sheetData sheetId="3448" refreshError="1"/>
      <sheetData sheetId="3449" refreshError="1"/>
      <sheetData sheetId="3450"/>
      <sheetData sheetId="3451" refreshError="1"/>
      <sheetData sheetId="3452" refreshError="1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/>
      <sheetData sheetId="3498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>
        <row r="9">
          <cell r="A9" t="str">
            <v>A</v>
          </cell>
        </row>
      </sheetData>
      <sheetData sheetId="3525">
        <row r="9">
          <cell r="A9" t="str">
            <v>A</v>
          </cell>
        </row>
      </sheetData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>
        <row r="9">
          <cell r="A9" t="str">
            <v>A</v>
          </cell>
        </row>
      </sheetData>
      <sheetData sheetId="3693">
        <row r="9">
          <cell r="A9" t="str">
            <v>A</v>
          </cell>
        </row>
      </sheetData>
      <sheetData sheetId="3694"/>
      <sheetData sheetId="3695">
        <row r="9">
          <cell r="A9" t="str">
            <v>A</v>
          </cell>
        </row>
      </sheetData>
      <sheetData sheetId="3696">
        <row r="9">
          <cell r="A9" t="str">
            <v>A</v>
          </cell>
        </row>
      </sheetData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>
        <row r="9">
          <cell r="A9" t="str">
            <v>A</v>
          </cell>
        </row>
      </sheetData>
      <sheetData sheetId="3788">
        <row r="9">
          <cell r="A9" t="str">
            <v>A</v>
          </cell>
        </row>
      </sheetData>
      <sheetData sheetId="3789">
        <row r="9">
          <cell r="A9" t="str">
            <v>A</v>
          </cell>
        </row>
      </sheetData>
      <sheetData sheetId="3790"/>
      <sheetData sheetId="3791"/>
      <sheetData sheetId="3792"/>
      <sheetData sheetId="3793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/>
      <sheetData sheetId="3803" refreshError="1"/>
      <sheetData sheetId="3804"/>
      <sheetData sheetId="3805"/>
      <sheetData sheetId="3806"/>
      <sheetData sheetId="3807"/>
      <sheetData sheetId="3808"/>
      <sheetData sheetId="3809"/>
      <sheetData sheetId="3810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 refreshError="1"/>
      <sheetData sheetId="3861" refreshError="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>
        <row r="9">
          <cell r="A9" t="str">
            <v>A</v>
          </cell>
        </row>
      </sheetData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>
        <row r="9">
          <cell r="A9" t="str">
            <v>A</v>
          </cell>
        </row>
      </sheetData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>
        <row r="9">
          <cell r="A9" t="str">
            <v>A</v>
          </cell>
        </row>
      </sheetData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>
        <row r="9">
          <cell r="A9" t="str">
            <v>A</v>
          </cell>
        </row>
      </sheetData>
      <sheetData sheetId="4612"/>
      <sheetData sheetId="4613"/>
      <sheetData sheetId="4614"/>
      <sheetData sheetId="4615"/>
      <sheetData sheetId="4616">
        <row r="9">
          <cell r="A9" t="str">
            <v>A</v>
          </cell>
        </row>
      </sheetData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 refreshError="1"/>
      <sheetData sheetId="4660" refreshError="1"/>
      <sheetData sheetId="4661" refreshError="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 refreshError="1"/>
      <sheetData sheetId="4707" refreshError="1"/>
      <sheetData sheetId="4708"/>
      <sheetData sheetId="4709"/>
      <sheetData sheetId="4710" refreshError="1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>
        <row r="9">
          <cell r="A9" t="str">
            <v>A</v>
          </cell>
        </row>
      </sheetData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>
        <row r="9">
          <cell r="A9" t="str">
            <v>A</v>
          </cell>
        </row>
      </sheetData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/>
      <sheetData sheetId="7564"/>
      <sheetData sheetId="7565"/>
      <sheetData sheetId="7566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/>
      <sheetData sheetId="7630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/>
      <sheetData sheetId="7645"/>
      <sheetData sheetId="7646">
        <row r="9">
          <cell r="A9" t="str">
            <v>A</v>
          </cell>
        </row>
      </sheetData>
      <sheetData sheetId="7647">
        <row r="9">
          <cell r="A9" t="str">
            <v>A</v>
          </cell>
        </row>
      </sheetData>
      <sheetData sheetId="7648" refreshError="1"/>
      <sheetData sheetId="7649" refreshError="1"/>
      <sheetData sheetId="7650"/>
      <sheetData sheetId="7651"/>
      <sheetData sheetId="7652"/>
      <sheetData sheetId="7653"/>
      <sheetData sheetId="7654">
        <row r="9">
          <cell r="A9" t="str">
            <v>A</v>
          </cell>
        </row>
      </sheetData>
      <sheetData sheetId="7655"/>
      <sheetData sheetId="7656"/>
      <sheetData sheetId="7657"/>
      <sheetData sheetId="7658"/>
      <sheetData sheetId="7659"/>
      <sheetData sheetId="7660"/>
      <sheetData sheetId="7661"/>
      <sheetData sheetId="7662"/>
      <sheetData sheetId="7663"/>
      <sheetData sheetId="7664"/>
      <sheetData sheetId="7665"/>
      <sheetData sheetId="7666"/>
      <sheetData sheetId="7667"/>
      <sheetData sheetId="7668"/>
      <sheetData sheetId="7669"/>
      <sheetData sheetId="7670"/>
      <sheetData sheetId="7671"/>
      <sheetData sheetId="7672"/>
      <sheetData sheetId="7673"/>
      <sheetData sheetId="7674"/>
      <sheetData sheetId="7675"/>
      <sheetData sheetId="7676"/>
      <sheetData sheetId="7677"/>
      <sheetData sheetId="7678"/>
      <sheetData sheetId="7679"/>
      <sheetData sheetId="7680"/>
      <sheetData sheetId="7681"/>
      <sheetData sheetId="7682"/>
      <sheetData sheetId="7683"/>
      <sheetData sheetId="7684"/>
      <sheetData sheetId="7685"/>
      <sheetData sheetId="7686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 refreshError="1"/>
      <sheetData sheetId="7742" refreshError="1"/>
      <sheetData sheetId="7743" refreshError="1"/>
      <sheetData sheetId="7744" refreshError="1"/>
      <sheetData sheetId="7745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/>
      <sheetData sheetId="7752"/>
      <sheetData sheetId="7753"/>
      <sheetData sheetId="7754">
        <row r="9">
          <cell r="A9" t="str">
            <v>A</v>
          </cell>
        </row>
      </sheetData>
      <sheetData sheetId="7755">
        <row r="9">
          <cell r="A9" t="str">
            <v>A</v>
          </cell>
        </row>
      </sheetData>
      <sheetData sheetId="7756"/>
      <sheetData sheetId="7757"/>
      <sheetData sheetId="7758"/>
      <sheetData sheetId="7759"/>
      <sheetData sheetId="7760"/>
      <sheetData sheetId="7761"/>
      <sheetData sheetId="7762"/>
      <sheetData sheetId="7763">
        <row r="9">
          <cell r="A9" t="str">
            <v>A</v>
          </cell>
        </row>
      </sheetData>
      <sheetData sheetId="7764" refreshError="1"/>
      <sheetData sheetId="7765"/>
      <sheetData sheetId="7766"/>
      <sheetData sheetId="7767"/>
      <sheetData sheetId="7768" refreshError="1"/>
      <sheetData sheetId="7769" refreshError="1"/>
      <sheetData sheetId="7770" refreshError="1"/>
      <sheetData sheetId="7771" refreshError="1"/>
      <sheetData sheetId="7772"/>
      <sheetData sheetId="7773" refreshError="1"/>
      <sheetData sheetId="7774"/>
      <sheetData sheetId="7775"/>
      <sheetData sheetId="7776"/>
      <sheetData sheetId="7777"/>
      <sheetData sheetId="7778"/>
      <sheetData sheetId="7779"/>
      <sheetData sheetId="7780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 refreshError="1"/>
      <sheetData sheetId="7796" refreshError="1"/>
      <sheetData sheetId="7797"/>
      <sheetData sheetId="7798"/>
      <sheetData sheetId="7799"/>
      <sheetData sheetId="7800"/>
      <sheetData sheetId="7801"/>
      <sheetData sheetId="7802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/>
      <sheetData sheetId="7831"/>
      <sheetData sheetId="7832"/>
      <sheetData sheetId="7833"/>
      <sheetData sheetId="7834"/>
      <sheetData sheetId="7835"/>
      <sheetData sheetId="7836"/>
      <sheetData sheetId="7837"/>
      <sheetData sheetId="7838"/>
      <sheetData sheetId="7839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/>
      <sheetData sheetId="7860"/>
      <sheetData sheetId="7861">
        <row r="9">
          <cell r="A9" t="str">
            <v>A</v>
          </cell>
        </row>
      </sheetData>
      <sheetData sheetId="7862">
        <row r="9">
          <cell r="A9" t="str">
            <v>A</v>
          </cell>
        </row>
      </sheetData>
      <sheetData sheetId="7863">
        <row r="9">
          <cell r="A9" t="str">
            <v>A</v>
          </cell>
        </row>
      </sheetData>
      <sheetData sheetId="7864" refreshError="1"/>
      <sheetData sheetId="7865"/>
      <sheetData sheetId="7866"/>
      <sheetData sheetId="7867" refreshError="1"/>
      <sheetData sheetId="7868" refreshError="1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/>
      <sheetData sheetId="7887"/>
      <sheetData sheetId="7888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 refreshError="1"/>
      <sheetData sheetId="7903" refreshError="1"/>
      <sheetData sheetId="7904" refreshError="1"/>
      <sheetData sheetId="7905" refreshError="1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/>
      <sheetData sheetId="7923" refreshError="1"/>
      <sheetData sheetId="7924" refreshError="1"/>
      <sheetData sheetId="7925"/>
      <sheetData sheetId="7926"/>
      <sheetData sheetId="7927"/>
      <sheetData sheetId="7928" refreshError="1"/>
      <sheetData sheetId="7929"/>
      <sheetData sheetId="7930"/>
      <sheetData sheetId="7931"/>
      <sheetData sheetId="7932"/>
      <sheetData sheetId="7933"/>
      <sheetData sheetId="7934" refreshError="1"/>
      <sheetData sheetId="7935" refreshError="1"/>
      <sheetData sheetId="7936" refreshError="1"/>
      <sheetData sheetId="7937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 refreshError="1"/>
      <sheetData sheetId="7955" refreshError="1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/>
      <sheetData sheetId="8000"/>
      <sheetData sheetId="8001">
        <row r="9">
          <cell r="A9" t="str">
            <v>A</v>
          </cell>
        </row>
      </sheetData>
      <sheetData sheetId="8002"/>
      <sheetData sheetId="8003"/>
      <sheetData sheetId="8004"/>
      <sheetData sheetId="8005"/>
      <sheetData sheetId="8006" refreshError="1"/>
      <sheetData sheetId="8007" refreshError="1"/>
      <sheetData sheetId="8008"/>
      <sheetData sheetId="8009"/>
      <sheetData sheetId="8010" refreshError="1"/>
      <sheetData sheetId="8011" refreshError="1"/>
      <sheetData sheetId="8012" refreshError="1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 refreshError="1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 refreshError="1"/>
      <sheetData sheetId="8435" refreshError="1"/>
      <sheetData sheetId="8436"/>
      <sheetData sheetId="8437" refreshError="1"/>
      <sheetData sheetId="8438" refreshError="1"/>
      <sheetData sheetId="8439" refreshError="1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 refreshError="1"/>
      <sheetData sheetId="8450" refreshError="1"/>
      <sheetData sheetId="8451" refreshError="1"/>
      <sheetData sheetId="8452" refreshError="1"/>
      <sheetData sheetId="8453" refreshError="1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 refreshError="1"/>
      <sheetData sheetId="8472" refreshError="1"/>
      <sheetData sheetId="8473" refreshError="1"/>
      <sheetData sheetId="8474" refreshError="1"/>
      <sheetData sheetId="8475" refreshError="1"/>
      <sheetData sheetId="8476" refreshError="1"/>
      <sheetData sheetId="8477" refreshError="1"/>
      <sheetData sheetId="8478" refreshError="1"/>
      <sheetData sheetId="8479"/>
      <sheetData sheetId="8480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/>
      <sheetData sheetId="8498" refreshError="1"/>
      <sheetData sheetId="8499" refreshError="1"/>
      <sheetData sheetId="8500"/>
      <sheetData sheetId="8501"/>
      <sheetData sheetId="8502"/>
      <sheetData sheetId="8503"/>
      <sheetData sheetId="8504">
        <row r="9">
          <cell r="A9" t="str">
            <v>A</v>
          </cell>
        </row>
      </sheetData>
      <sheetData sheetId="8505">
        <row r="9">
          <cell r="A9" t="str">
            <v>A</v>
          </cell>
        </row>
      </sheetData>
      <sheetData sheetId="8506">
        <row r="9">
          <cell r="A9" t="str">
            <v>A</v>
          </cell>
        </row>
      </sheetData>
      <sheetData sheetId="8507">
        <row r="9">
          <cell r="A9" t="str">
            <v>A</v>
          </cell>
        </row>
      </sheetData>
      <sheetData sheetId="8508">
        <row r="9">
          <cell r="A9" t="str">
            <v>A</v>
          </cell>
        </row>
      </sheetData>
      <sheetData sheetId="8509">
        <row r="9">
          <cell r="A9" t="str">
            <v>A</v>
          </cell>
        </row>
      </sheetData>
      <sheetData sheetId="8510">
        <row r="9">
          <cell r="A9" t="str">
            <v>A</v>
          </cell>
        </row>
      </sheetData>
      <sheetData sheetId="8511">
        <row r="9">
          <cell r="A9" t="str">
            <v>A</v>
          </cell>
        </row>
      </sheetData>
      <sheetData sheetId="8512">
        <row r="9">
          <cell r="A9" t="str">
            <v>A</v>
          </cell>
        </row>
      </sheetData>
      <sheetData sheetId="8513">
        <row r="9">
          <cell r="A9" t="str">
            <v>A</v>
          </cell>
        </row>
      </sheetData>
      <sheetData sheetId="8514">
        <row r="9">
          <cell r="A9" t="str">
            <v>A</v>
          </cell>
        </row>
      </sheetData>
      <sheetData sheetId="8515">
        <row r="9">
          <cell r="A9" t="str">
            <v>A</v>
          </cell>
        </row>
      </sheetData>
      <sheetData sheetId="8516">
        <row r="9">
          <cell r="A9" t="str">
            <v>A</v>
          </cell>
        </row>
      </sheetData>
      <sheetData sheetId="8517">
        <row r="9">
          <cell r="A9" t="str">
            <v>A</v>
          </cell>
        </row>
      </sheetData>
      <sheetData sheetId="8518">
        <row r="9">
          <cell r="A9" t="str">
            <v>A</v>
          </cell>
        </row>
      </sheetData>
      <sheetData sheetId="8519">
        <row r="9">
          <cell r="A9" t="str">
            <v>A</v>
          </cell>
        </row>
      </sheetData>
      <sheetData sheetId="8520">
        <row r="9">
          <cell r="A9" t="str">
            <v>A</v>
          </cell>
        </row>
      </sheetData>
      <sheetData sheetId="8521">
        <row r="9">
          <cell r="A9" t="str">
            <v>A</v>
          </cell>
        </row>
      </sheetData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/>
      <sheetData sheetId="8529" refreshError="1"/>
      <sheetData sheetId="8530" refreshError="1"/>
      <sheetData sheetId="8531" refreshError="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 refreshError="1"/>
      <sheetData sheetId="8542"/>
      <sheetData sheetId="8543"/>
      <sheetData sheetId="8544"/>
      <sheetData sheetId="8545" refreshError="1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 refreshError="1"/>
      <sheetData sheetId="8557" refreshError="1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 refreshError="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 refreshError="1"/>
      <sheetData sheetId="8653"/>
      <sheetData sheetId="8654"/>
      <sheetData sheetId="8655" refreshError="1"/>
      <sheetData sheetId="8656" refreshError="1"/>
      <sheetData sheetId="8657" refreshError="1"/>
      <sheetData sheetId="8658" refreshError="1"/>
      <sheetData sheetId="8659"/>
      <sheetData sheetId="8660" refreshError="1"/>
      <sheetData sheetId="8661" refreshError="1"/>
      <sheetData sheetId="8662"/>
      <sheetData sheetId="8663" refreshError="1"/>
      <sheetData sheetId="8664"/>
      <sheetData sheetId="8665" refreshError="1"/>
      <sheetData sheetId="8666" refreshError="1"/>
      <sheetData sheetId="8667" refreshError="1"/>
      <sheetData sheetId="8668" refreshError="1"/>
      <sheetData sheetId="8669" refreshError="1"/>
      <sheetData sheetId="8670" refreshError="1"/>
      <sheetData sheetId="8671" refreshError="1"/>
      <sheetData sheetId="8672" refreshError="1"/>
      <sheetData sheetId="8673" refreshError="1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>
        <row r="9">
          <cell r="A9" t="str">
            <v>A</v>
          </cell>
        </row>
      </sheetData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>
        <row r="9">
          <cell r="A9" t="str">
            <v>A</v>
          </cell>
        </row>
      </sheetData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 refreshError="1"/>
      <sheetData sheetId="8764" refreshError="1"/>
      <sheetData sheetId="8765" refreshError="1"/>
      <sheetData sheetId="8766" refreshError="1"/>
      <sheetData sheetId="8767" refreshError="1"/>
      <sheetData sheetId="8768" refreshError="1"/>
      <sheetData sheetId="8769" refreshError="1"/>
      <sheetData sheetId="8770" refreshError="1"/>
      <sheetData sheetId="8771" refreshError="1"/>
      <sheetData sheetId="8772" refreshError="1"/>
      <sheetData sheetId="8773" refreshError="1"/>
      <sheetData sheetId="8774" refreshError="1"/>
      <sheetData sheetId="8775" refreshError="1"/>
      <sheetData sheetId="8776" refreshError="1"/>
      <sheetData sheetId="8777" refreshError="1"/>
      <sheetData sheetId="8778" refreshError="1"/>
      <sheetData sheetId="8779" refreshError="1"/>
      <sheetData sheetId="8780" refreshError="1"/>
      <sheetData sheetId="8781" refreshError="1"/>
      <sheetData sheetId="8782" refreshError="1"/>
      <sheetData sheetId="8783" refreshError="1"/>
      <sheetData sheetId="8784" refreshError="1"/>
      <sheetData sheetId="8785" refreshError="1"/>
      <sheetData sheetId="8786" refreshError="1"/>
      <sheetData sheetId="8787" refreshError="1"/>
      <sheetData sheetId="8788" refreshError="1"/>
      <sheetData sheetId="8789" refreshError="1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 refreshError="1"/>
      <sheetData sheetId="8864"/>
      <sheetData sheetId="8865"/>
      <sheetData sheetId="8866"/>
      <sheetData sheetId="8867"/>
      <sheetData sheetId="8868"/>
      <sheetData sheetId="8869" refreshError="1"/>
      <sheetData sheetId="8870" refreshError="1"/>
      <sheetData sheetId="8871" refreshError="1"/>
      <sheetData sheetId="8872" refreshError="1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 refreshError="1"/>
      <sheetData sheetId="8924" refreshError="1"/>
      <sheetData sheetId="8925" refreshError="1"/>
      <sheetData sheetId="8926" refreshError="1"/>
      <sheetData sheetId="8927" refreshError="1"/>
      <sheetData sheetId="8928" refreshError="1"/>
      <sheetData sheetId="8929" refreshError="1"/>
      <sheetData sheetId="8930" refreshError="1"/>
      <sheetData sheetId="8931" refreshError="1"/>
      <sheetData sheetId="8932" refreshError="1"/>
      <sheetData sheetId="8933" refreshError="1"/>
      <sheetData sheetId="8934" refreshError="1"/>
      <sheetData sheetId="8935" refreshError="1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 refreshError="1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 refreshError="1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 refreshError="1"/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 refreshError="1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 refreshError="1"/>
      <sheetData sheetId="9056" refreshError="1"/>
      <sheetData sheetId="9057" refreshError="1"/>
      <sheetData sheetId="9058" refreshError="1"/>
      <sheetData sheetId="9059" refreshError="1"/>
      <sheetData sheetId="9060" refreshError="1"/>
      <sheetData sheetId="9061" refreshError="1"/>
      <sheetData sheetId="9062" refreshError="1"/>
      <sheetData sheetId="9063" refreshError="1"/>
      <sheetData sheetId="9064" refreshError="1"/>
      <sheetData sheetId="9065" refreshError="1"/>
      <sheetData sheetId="9066" refreshError="1"/>
      <sheetData sheetId="9067" refreshError="1"/>
      <sheetData sheetId="9068" refreshError="1"/>
      <sheetData sheetId="9069" refreshError="1"/>
      <sheetData sheetId="9070" refreshError="1"/>
      <sheetData sheetId="9071" refreshError="1"/>
      <sheetData sheetId="9072" refreshError="1"/>
      <sheetData sheetId="9073" refreshError="1"/>
      <sheetData sheetId="9074" refreshError="1"/>
      <sheetData sheetId="9075" refreshError="1"/>
      <sheetData sheetId="9076" refreshError="1"/>
      <sheetData sheetId="9077" refreshError="1"/>
      <sheetData sheetId="9078" refreshError="1"/>
      <sheetData sheetId="9079" refreshError="1"/>
      <sheetData sheetId="9080" refreshError="1"/>
      <sheetData sheetId="9081" refreshError="1"/>
      <sheetData sheetId="9082" refreshError="1"/>
      <sheetData sheetId="9083" refreshError="1"/>
      <sheetData sheetId="9084" refreshError="1"/>
      <sheetData sheetId="9085" refreshError="1"/>
      <sheetData sheetId="9086" refreshError="1"/>
      <sheetData sheetId="9087" refreshError="1"/>
      <sheetData sheetId="9088" refreshError="1"/>
      <sheetData sheetId="9089" refreshError="1"/>
      <sheetData sheetId="9090" refreshError="1"/>
      <sheetData sheetId="9091" refreshError="1"/>
      <sheetData sheetId="9092" refreshError="1"/>
      <sheetData sheetId="9093" refreshError="1"/>
      <sheetData sheetId="9094" refreshError="1"/>
      <sheetData sheetId="9095" refreshError="1"/>
      <sheetData sheetId="9096" refreshError="1"/>
      <sheetData sheetId="9097" refreshError="1"/>
      <sheetData sheetId="9098" refreshError="1"/>
      <sheetData sheetId="9099" refreshError="1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 refreshError="1"/>
      <sheetData sheetId="9118" refreshError="1"/>
      <sheetData sheetId="9119" refreshError="1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>
        <row r="9">
          <cell r="A9" t="str">
            <v>A</v>
          </cell>
        </row>
      </sheetData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>
        <row r="9">
          <cell r="A9" t="str">
            <v>A</v>
          </cell>
        </row>
      </sheetData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/>
      <sheetData sheetId="9480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/>
      <sheetData sheetId="9511"/>
      <sheetData sheetId="9512"/>
      <sheetData sheetId="9513"/>
      <sheetData sheetId="9514"/>
      <sheetData sheetId="9515" refreshError="1"/>
      <sheetData sheetId="9516" refreshError="1"/>
      <sheetData sheetId="9517" refreshError="1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/>
      <sheetData sheetId="9683"/>
      <sheetData sheetId="9684"/>
      <sheetData sheetId="9685"/>
      <sheetData sheetId="9686">
        <row r="9">
          <cell r="A9" t="str">
            <v>A</v>
          </cell>
        </row>
      </sheetData>
      <sheetData sheetId="9687">
        <row r="9">
          <cell r="A9" t="str">
            <v>A</v>
          </cell>
        </row>
      </sheetData>
      <sheetData sheetId="9688"/>
      <sheetData sheetId="9689"/>
      <sheetData sheetId="9690" refreshError="1"/>
      <sheetData sheetId="9691" refreshError="1"/>
      <sheetData sheetId="9692" refreshError="1"/>
      <sheetData sheetId="9693"/>
      <sheetData sheetId="9694"/>
      <sheetData sheetId="9695"/>
      <sheetData sheetId="9696"/>
      <sheetData sheetId="9697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/>
      <sheetData sheetId="9706"/>
      <sheetData sheetId="9707"/>
      <sheetData sheetId="9708"/>
      <sheetData sheetId="9709"/>
      <sheetData sheetId="9710"/>
      <sheetData sheetId="9711"/>
      <sheetData sheetId="9712"/>
      <sheetData sheetId="9713"/>
      <sheetData sheetId="9714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 refreshError="1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 refreshError="1"/>
      <sheetData sheetId="9844" refreshError="1"/>
      <sheetData sheetId="9845"/>
      <sheetData sheetId="9846"/>
      <sheetData sheetId="9847"/>
      <sheetData sheetId="9848"/>
      <sheetData sheetId="9849" refreshError="1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 refreshError="1"/>
      <sheetData sheetId="9859" refreshError="1"/>
      <sheetData sheetId="9860" refreshError="1"/>
      <sheetData sheetId="9861" refreshError="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 refreshError="1"/>
      <sheetData sheetId="9883" refreshError="1"/>
      <sheetData sheetId="9884" refreshError="1"/>
      <sheetData sheetId="9885" refreshError="1"/>
      <sheetData sheetId="9886" refreshError="1"/>
      <sheetData sheetId="9887" refreshError="1"/>
      <sheetData sheetId="9888"/>
      <sheetData sheetId="9889"/>
      <sheetData sheetId="9890" refreshError="1"/>
      <sheetData sheetId="9891" refreshError="1"/>
      <sheetData sheetId="9892"/>
      <sheetData sheetId="9893"/>
      <sheetData sheetId="9894"/>
      <sheetData sheetId="9895"/>
      <sheetData sheetId="9896" refreshError="1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 refreshError="1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 refreshError="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 refreshError="1"/>
      <sheetData sheetId="10000" refreshError="1"/>
      <sheetData sheetId="10001"/>
      <sheetData sheetId="10002"/>
      <sheetData sheetId="10003"/>
      <sheetData sheetId="10004"/>
      <sheetData sheetId="10005"/>
      <sheetData sheetId="10006" refreshError="1"/>
      <sheetData sheetId="10007"/>
      <sheetData sheetId="10008"/>
      <sheetData sheetId="10009"/>
      <sheetData sheetId="10010"/>
      <sheetData sheetId="10011" refreshError="1"/>
      <sheetData sheetId="10012"/>
      <sheetData sheetId="10013"/>
      <sheetData sheetId="10014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/>
      <sheetData sheetId="10037" refreshError="1"/>
      <sheetData sheetId="10038"/>
      <sheetData sheetId="10039"/>
      <sheetData sheetId="10040" refreshError="1"/>
      <sheetData sheetId="10041" refreshError="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 refreshError="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 refreshError="1"/>
      <sheetData sheetId="10150" refreshError="1"/>
      <sheetData sheetId="10151"/>
      <sheetData sheetId="10152" refreshError="1"/>
      <sheetData sheetId="10153" refreshError="1"/>
      <sheetData sheetId="10154"/>
      <sheetData sheetId="10155" refreshError="1"/>
      <sheetData sheetId="10156" refreshError="1"/>
      <sheetData sheetId="10157" refreshError="1"/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 refreshError="1"/>
      <sheetData sheetId="10176" refreshError="1"/>
      <sheetData sheetId="10177" refreshError="1"/>
      <sheetData sheetId="10178" refreshError="1"/>
      <sheetData sheetId="10179" refreshError="1"/>
      <sheetData sheetId="10180" refreshError="1"/>
      <sheetData sheetId="10181" refreshError="1"/>
      <sheetData sheetId="10182" refreshError="1"/>
      <sheetData sheetId="10183" refreshError="1"/>
      <sheetData sheetId="10184" refreshError="1"/>
      <sheetData sheetId="10185" refreshError="1"/>
      <sheetData sheetId="10186" refreshError="1"/>
      <sheetData sheetId="10187" refreshError="1"/>
      <sheetData sheetId="10188" refreshError="1"/>
      <sheetData sheetId="10189" refreshError="1"/>
      <sheetData sheetId="10190" refreshError="1"/>
      <sheetData sheetId="10191" refreshError="1"/>
      <sheetData sheetId="10192" refreshError="1"/>
      <sheetData sheetId="10193" refreshError="1"/>
      <sheetData sheetId="10194" refreshError="1"/>
      <sheetData sheetId="10195" refreshError="1"/>
      <sheetData sheetId="10196" refreshError="1"/>
      <sheetData sheetId="10197" refreshError="1"/>
      <sheetData sheetId="10198" refreshError="1"/>
      <sheetData sheetId="10199" refreshError="1"/>
      <sheetData sheetId="10200" refreshError="1"/>
      <sheetData sheetId="10201" refreshError="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 refreshError="1"/>
      <sheetData sheetId="10213" refreshError="1"/>
      <sheetData sheetId="10214" refreshError="1"/>
      <sheetData sheetId="10215" refreshError="1"/>
      <sheetData sheetId="10216" refreshError="1"/>
      <sheetData sheetId="10217" refreshError="1"/>
      <sheetData sheetId="10218" refreshError="1"/>
      <sheetData sheetId="10219" refreshError="1"/>
      <sheetData sheetId="10220" refreshError="1"/>
      <sheetData sheetId="10221" refreshError="1"/>
      <sheetData sheetId="10222" refreshError="1"/>
      <sheetData sheetId="10223" refreshError="1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>
        <row r="9">
          <cell r="A9" t="str">
            <v>A</v>
          </cell>
        </row>
      </sheetData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 refreshError="1"/>
      <sheetData sheetId="10344" refreshError="1"/>
      <sheetData sheetId="10345" refreshError="1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>
        <row r="9">
          <cell r="A9" t="str">
            <v>A</v>
          </cell>
        </row>
      </sheetData>
      <sheetData sheetId="10769">
        <row r="9">
          <cell r="A9" t="str">
            <v>A</v>
          </cell>
        </row>
      </sheetData>
      <sheetData sheetId="10770">
        <row r="9">
          <cell r="A9" t="str">
            <v>A</v>
          </cell>
        </row>
      </sheetData>
      <sheetData sheetId="10771">
        <row r="9">
          <cell r="A9" t="str">
            <v>A</v>
          </cell>
        </row>
      </sheetData>
      <sheetData sheetId="10772">
        <row r="9">
          <cell r="A9" t="str">
            <v>A</v>
          </cell>
        </row>
      </sheetData>
      <sheetData sheetId="10773">
        <row r="9">
          <cell r="A9" t="str">
            <v>A</v>
          </cell>
        </row>
      </sheetData>
      <sheetData sheetId="10774">
        <row r="9">
          <cell r="A9" t="str">
            <v>A</v>
          </cell>
        </row>
      </sheetData>
      <sheetData sheetId="10775">
        <row r="9">
          <cell r="A9" t="str">
            <v>A</v>
          </cell>
        </row>
      </sheetData>
      <sheetData sheetId="10776">
        <row r="9">
          <cell r="A9" t="str">
            <v>A</v>
          </cell>
        </row>
      </sheetData>
      <sheetData sheetId="10777">
        <row r="9">
          <cell r="A9" t="str">
            <v>A</v>
          </cell>
        </row>
      </sheetData>
      <sheetData sheetId="10778">
        <row r="9">
          <cell r="A9" t="str">
            <v>A</v>
          </cell>
        </row>
      </sheetData>
      <sheetData sheetId="10779">
        <row r="9">
          <cell r="A9" t="str">
            <v>A</v>
          </cell>
        </row>
      </sheetData>
      <sheetData sheetId="10780">
        <row r="9">
          <cell r="A9" t="str">
            <v>A</v>
          </cell>
        </row>
      </sheetData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>
        <row r="9">
          <cell r="A9" t="str">
            <v>A</v>
          </cell>
        </row>
      </sheetData>
      <sheetData sheetId="10815">
        <row r="9">
          <cell r="A9" t="str">
            <v>A</v>
          </cell>
        </row>
      </sheetData>
      <sheetData sheetId="10816">
        <row r="9">
          <cell r="A9" t="str">
            <v>A</v>
          </cell>
        </row>
      </sheetData>
      <sheetData sheetId="10817">
        <row r="9">
          <cell r="A9" t="str">
            <v>A</v>
          </cell>
        </row>
      </sheetData>
      <sheetData sheetId="10818">
        <row r="9">
          <cell r="A9" t="str">
            <v>A</v>
          </cell>
        </row>
      </sheetData>
      <sheetData sheetId="10819">
        <row r="9">
          <cell r="A9" t="str">
            <v>A</v>
          </cell>
        </row>
      </sheetData>
      <sheetData sheetId="10820">
        <row r="9">
          <cell r="A9" t="str">
            <v>A</v>
          </cell>
        </row>
      </sheetData>
      <sheetData sheetId="10821">
        <row r="9">
          <cell r="A9" t="str">
            <v>A</v>
          </cell>
        </row>
      </sheetData>
      <sheetData sheetId="10822">
        <row r="9">
          <cell r="A9" t="str">
            <v>A</v>
          </cell>
        </row>
      </sheetData>
      <sheetData sheetId="10823">
        <row r="9">
          <cell r="A9" t="str">
            <v>A</v>
          </cell>
        </row>
      </sheetData>
      <sheetData sheetId="10824">
        <row r="9">
          <cell r="A9" t="str">
            <v>A</v>
          </cell>
        </row>
      </sheetData>
      <sheetData sheetId="10825">
        <row r="9">
          <cell r="A9" t="str">
            <v>A</v>
          </cell>
        </row>
      </sheetData>
      <sheetData sheetId="10826">
        <row r="9">
          <cell r="A9" t="str">
            <v>A</v>
          </cell>
        </row>
      </sheetData>
      <sheetData sheetId="10827">
        <row r="9">
          <cell r="A9" t="str">
            <v>A</v>
          </cell>
        </row>
      </sheetData>
      <sheetData sheetId="10828">
        <row r="9">
          <cell r="A9" t="str">
            <v>A</v>
          </cell>
        </row>
      </sheetData>
      <sheetData sheetId="10829">
        <row r="9">
          <cell r="A9" t="str">
            <v>A</v>
          </cell>
        </row>
      </sheetData>
      <sheetData sheetId="10830">
        <row r="9">
          <cell r="A9" t="str">
            <v>A</v>
          </cell>
        </row>
      </sheetData>
      <sheetData sheetId="10831">
        <row r="9">
          <cell r="A9" t="str">
            <v>A</v>
          </cell>
        </row>
      </sheetData>
      <sheetData sheetId="10832">
        <row r="9">
          <cell r="A9" t="str">
            <v>A</v>
          </cell>
        </row>
      </sheetData>
      <sheetData sheetId="10833">
        <row r="9">
          <cell r="A9" t="str">
            <v>A</v>
          </cell>
        </row>
      </sheetData>
      <sheetData sheetId="10834">
        <row r="9">
          <cell r="A9" t="str">
            <v>A</v>
          </cell>
        </row>
      </sheetData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>
        <row r="9">
          <cell r="A9" t="str">
            <v>A</v>
          </cell>
        </row>
      </sheetData>
      <sheetData sheetId="10858">
        <row r="9">
          <cell r="A9" t="str">
            <v>A</v>
          </cell>
        </row>
      </sheetData>
      <sheetData sheetId="10859">
        <row r="9">
          <cell r="A9" t="str">
            <v>A</v>
          </cell>
        </row>
      </sheetData>
      <sheetData sheetId="10860">
        <row r="9">
          <cell r="A9" t="str">
            <v>A</v>
          </cell>
        </row>
      </sheetData>
      <sheetData sheetId="10861">
        <row r="9">
          <cell r="A9" t="str">
            <v>A</v>
          </cell>
        </row>
      </sheetData>
      <sheetData sheetId="10862"/>
      <sheetData sheetId="10863"/>
      <sheetData sheetId="10864"/>
      <sheetData sheetId="10865"/>
      <sheetData sheetId="10866">
        <row r="9">
          <cell r="A9" t="str">
            <v>A</v>
          </cell>
        </row>
      </sheetData>
      <sheetData sheetId="10867"/>
      <sheetData sheetId="10868"/>
      <sheetData sheetId="10869"/>
      <sheetData sheetId="10870"/>
      <sheetData sheetId="10871"/>
      <sheetData sheetId="10872"/>
      <sheetData sheetId="10873"/>
      <sheetData sheetId="10874">
        <row r="9">
          <cell r="A9" t="str">
            <v>A</v>
          </cell>
        </row>
      </sheetData>
      <sheetData sheetId="10875"/>
      <sheetData sheetId="10876">
        <row r="9">
          <cell r="A9" t="str">
            <v>A</v>
          </cell>
        </row>
      </sheetData>
      <sheetData sheetId="10877">
        <row r="9">
          <cell r="A9" t="str">
            <v>A</v>
          </cell>
        </row>
      </sheetData>
      <sheetData sheetId="10878">
        <row r="9">
          <cell r="A9" t="str">
            <v>A</v>
          </cell>
        </row>
      </sheetData>
      <sheetData sheetId="10879">
        <row r="9">
          <cell r="A9" t="str">
            <v>A</v>
          </cell>
        </row>
      </sheetData>
      <sheetData sheetId="10880">
        <row r="9">
          <cell r="A9" t="str">
            <v>A</v>
          </cell>
        </row>
      </sheetData>
      <sheetData sheetId="10881">
        <row r="9">
          <cell r="A9" t="str">
            <v>A</v>
          </cell>
        </row>
      </sheetData>
      <sheetData sheetId="10882">
        <row r="9">
          <cell r="A9" t="str">
            <v>A</v>
          </cell>
        </row>
      </sheetData>
      <sheetData sheetId="10883">
        <row r="9">
          <cell r="A9" t="str">
            <v>A</v>
          </cell>
        </row>
      </sheetData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>
        <row r="9">
          <cell r="A9" t="str">
            <v>A</v>
          </cell>
        </row>
      </sheetData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 refreshError="1"/>
      <sheetData sheetId="11433" refreshError="1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/>
      <sheetData sheetId="11459" refreshError="1"/>
      <sheetData sheetId="11460" refreshError="1"/>
      <sheetData sheetId="11461" refreshError="1"/>
      <sheetData sheetId="11462" refreshError="1"/>
      <sheetData sheetId="11463"/>
      <sheetData sheetId="11464"/>
      <sheetData sheetId="11465" refreshError="1"/>
      <sheetData sheetId="11466"/>
      <sheetData sheetId="11467"/>
      <sheetData sheetId="11468"/>
      <sheetData sheetId="11469"/>
      <sheetData sheetId="11470" refreshError="1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/>
      <sheetData sheetId="11500"/>
      <sheetData sheetId="11501"/>
      <sheetData sheetId="11502"/>
      <sheetData sheetId="11503"/>
      <sheetData sheetId="11504"/>
      <sheetData sheetId="11505"/>
      <sheetData sheetId="11506"/>
      <sheetData sheetId="11507"/>
      <sheetData sheetId="11508"/>
      <sheetData sheetId="11509"/>
      <sheetData sheetId="11510"/>
      <sheetData sheetId="11511"/>
      <sheetData sheetId="11512"/>
      <sheetData sheetId="11513"/>
      <sheetData sheetId="11514"/>
      <sheetData sheetId="11515"/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/>
      <sheetData sheetId="11533"/>
      <sheetData sheetId="11534"/>
      <sheetData sheetId="11535"/>
      <sheetData sheetId="11536"/>
      <sheetData sheetId="11537"/>
      <sheetData sheetId="11538"/>
      <sheetData sheetId="11539" refreshError="1"/>
      <sheetData sheetId="11540" refreshError="1"/>
      <sheetData sheetId="11541" refreshError="1"/>
      <sheetData sheetId="11542" refreshError="1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 refreshError="1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 refreshError="1"/>
      <sheetData sheetId="11567"/>
      <sheetData sheetId="11568"/>
      <sheetData sheetId="11569" refreshError="1"/>
      <sheetData sheetId="11570"/>
      <sheetData sheetId="11571" refreshError="1"/>
      <sheetData sheetId="11572" refreshError="1"/>
      <sheetData sheetId="11573" refreshError="1"/>
      <sheetData sheetId="11574" refreshError="1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 refreshError="1"/>
      <sheetData sheetId="11584" refreshError="1"/>
      <sheetData sheetId="11585" refreshError="1"/>
      <sheetData sheetId="11586" refreshError="1"/>
      <sheetData sheetId="11587" refreshError="1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 refreshError="1"/>
      <sheetData sheetId="11605"/>
      <sheetData sheetId="11606"/>
      <sheetData sheetId="11607"/>
      <sheetData sheetId="11608"/>
      <sheetData sheetId="11609"/>
      <sheetData sheetId="11610"/>
      <sheetData sheetId="11611" refreshError="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/>
      <sheetData sheetId="11920"/>
      <sheetData sheetId="11921"/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 refreshError="1"/>
      <sheetData sheetId="12513" refreshError="1"/>
      <sheetData sheetId="12514" refreshError="1"/>
      <sheetData sheetId="12515" refreshError="1"/>
      <sheetData sheetId="12516" refreshError="1"/>
      <sheetData sheetId="12517" refreshError="1"/>
      <sheetData sheetId="12518" refreshError="1"/>
      <sheetData sheetId="12519" refreshError="1"/>
      <sheetData sheetId="12520" refreshError="1"/>
      <sheetData sheetId="12521" refreshError="1"/>
      <sheetData sheetId="12522" refreshError="1"/>
      <sheetData sheetId="12523" refreshError="1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 refreshError="1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 refreshError="1"/>
      <sheetData sheetId="12611" refreshError="1"/>
      <sheetData sheetId="12612" refreshError="1"/>
      <sheetData sheetId="12613" refreshError="1"/>
      <sheetData sheetId="12614" refreshError="1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 refreshError="1"/>
      <sheetData sheetId="12632" refreshError="1"/>
      <sheetData sheetId="12633" refreshError="1"/>
      <sheetData sheetId="12634" refreshError="1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 refreshError="1"/>
      <sheetData sheetId="12645" refreshError="1"/>
      <sheetData sheetId="12646" refreshError="1"/>
      <sheetData sheetId="12647" refreshError="1"/>
      <sheetData sheetId="12648" refreshError="1"/>
      <sheetData sheetId="12649" refreshError="1"/>
      <sheetData sheetId="12650"/>
      <sheetData sheetId="12651"/>
      <sheetData sheetId="12652" refreshError="1"/>
      <sheetData sheetId="12653" refreshError="1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 refreshError="1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 refreshError="1"/>
      <sheetData sheetId="12762" refreshError="1"/>
      <sheetData sheetId="12763" refreshError="1"/>
      <sheetData sheetId="12764" refreshError="1"/>
      <sheetData sheetId="12765" refreshError="1"/>
      <sheetData sheetId="12766" refreshError="1"/>
      <sheetData sheetId="12767" refreshError="1"/>
      <sheetData sheetId="12768" refreshError="1"/>
      <sheetData sheetId="12769" refreshError="1"/>
      <sheetData sheetId="12770" refreshError="1"/>
      <sheetData sheetId="12771" refreshError="1"/>
      <sheetData sheetId="12772" refreshError="1"/>
      <sheetData sheetId="12773" refreshError="1"/>
      <sheetData sheetId="12774" refreshError="1"/>
      <sheetData sheetId="12775" refreshError="1"/>
      <sheetData sheetId="12776" refreshError="1"/>
      <sheetData sheetId="12777" refreshError="1"/>
      <sheetData sheetId="12778" refreshError="1"/>
      <sheetData sheetId="12779" refreshError="1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 refreshError="1"/>
      <sheetData sheetId="12807"/>
      <sheetData sheetId="12808" refreshError="1"/>
      <sheetData sheetId="12809" refreshError="1"/>
      <sheetData sheetId="12810" refreshError="1"/>
      <sheetData sheetId="12811" refreshError="1"/>
      <sheetData sheetId="12812" refreshError="1"/>
      <sheetData sheetId="12813" refreshError="1"/>
      <sheetData sheetId="12814" refreshError="1"/>
      <sheetData sheetId="12815" refreshError="1"/>
      <sheetData sheetId="12816" refreshError="1"/>
      <sheetData sheetId="12817" refreshError="1"/>
      <sheetData sheetId="12818" refreshError="1"/>
      <sheetData sheetId="12819" refreshError="1"/>
      <sheetData sheetId="12820" refreshError="1"/>
      <sheetData sheetId="12821" refreshError="1"/>
      <sheetData sheetId="12822"/>
      <sheetData sheetId="12823"/>
      <sheetData sheetId="12824"/>
      <sheetData sheetId="12825"/>
      <sheetData sheetId="12826"/>
      <sheetData sheetId="12827" refreshError="1"/>
      <sheetData sheetId="12828" refreshError="1"/>
      <sheetData sheetId="12829" refreshError="1"/>
      <sheetData sheetId="12830" refreshError="1"/>
      <sheetData sheetId="12831" refreshError="1"/>
      <sheetData sheetId="12832" refreshError="1"/>
      <sheetData sheetId="12833" refreshError="1"/>
      <sheetData sheetId="12834" refreshError="1"/>
      <sheetData sheetId="12835" refreshError="1"/>
      <sheetData sheetId="12836" refreshError="1"/>
      <sheetData sheetId="12837" refreshError="1"/>
      <sheetData sheetId="12838" refreshError="1"/>
      <sheetData sheetId="12839" refreshError="1"/>
      <sheetData sheetId="12840" refreshError="1"/>
      <sheetData sheetId="12841" refreshError="1"/>
      <sheetData sheetId="12842" refreshError="1"/>
      <sheetData sheetId="12843" refreshError="1"/>
      <sheetData sheetId="12844" refreshError="1"/>
      <sheetData sheetId="12845" refreshError="1"/>
      <sheetData sheetId="12846" refreshError="1"/>
      <sheetData sheetId="12847" refreshError="1"/>
      <sheetData sheetId="12848" refreshError="1"/>
      <sheetData sheetId="12849" refreshError="1"/>
      <sheetData sheetId="12850" refreshError="1"/>
      <sheetData sheetId="12851" refreshError="1"/>
      <sheetData sheetId="12852" refreshError="1"/>
      <sheetData sheetId="12853" refreshError="1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/>
      <sheetData sheetId="12933"/>
      <sheetData sheetId="12934"/>
      <sheetData sheetId="12935"/>
      <sheetData sheetId="12936"/>
      <sheetData sheetId="12937"/>
      <sheetData sheetId="12938"/>
      <sheetData sheetId="12939"/>
      <sheetData sheetId="12940"/>
      <sheetData sheetId="12941"/>
      <sheetData sheetId="12942"/>
      <sheetData sheetId="12943" refreshError="1"/>
      <sheetData sheetId="12944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/>
      <sheetData sheetId="12971"/>
      <sheetData sheetId="12972"/>
      <sheetData sheetId="12973" refreshError="1"/>
      <sheetData sheetId="12974" refreshError="1"/>
      <sheetData sheetId="12975"/>
      <sheetData sheetId="12976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/>
      <sheetData sheetId="13055"/>
      <sheetData sheetId="13056"/>
      <sheetData sheetId="13057"/>
      <sheetData sheetId="13058"/>
      <sheetData sheetId="13059"/>
      <sheetData sheetId="13060"/>
      <sheetData sheetId="13061"/>
      <sheetData sheetId="13062"/>
      <sheetData sheetId="13063" refreshError="1"/>
      <sheetData sheetId="13064" refreshError="1"/>
      <sheetData sheetId="13065" refreshError="1"/>
      <sheetData sheetId="13066"/>
      <sheetData sheetId="13067"/>
      <sheetData sheetId="13068"/>
      <sheetData sheetId="13069"/>
      <sheetData sheetId="13070"/>
      <sheetData sheetId="13071"/>
      <sheetData sheetId="13072"/>
      <sheetData sheetId="13073"/>
      <sheetData sheetId="13074"/>
      <sheetData sheetId="13075" refreshError="1"/>
      <sheetData sheetId="13076" refreshError="1"/>
      <sheetData sheetId="13077" refreshError="1"/>
      <sheetData sheetId="13078" refreshError="1"/>
      <sheetData sheetId="13079"/>
      <sheetData sheetId="13080" refreshError="1"/>
      <sheetData sheetId="13081" refreshError="1"/>
      <sheetData sheetId="13082" refreshError="1"/>
      <sheetData sheetId="13083" refreshError="1"/>
      <sheetData sheetId="13084" refreshError="1"/>
      <sheetData sheetId="13085" refreshError="1"/>
      <sheetData sheetId="13086" refreshError="1"/>
      <sheetData sheetId="13087"/>
      <sheetData sheetId="13088"/>
      <sheetData sheetId="13089"/>
      <sheetData sheetId="13090"/>
      <sheetData sheetId="13091"/>
      <sheetData sheetId="13092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/>
      <sheetData sheetId="13108"/>
      <sheetData sheetId="13109"/>
      <sheetData sheetId="13110"/>
      <sheetData sheetId="13111"/>
      <sheetData sheetId="13112" refreshError="1"/>
      <sheetData sheetId="13113" refreshError="1"/>
      <sheetData sheetId="13114" refreshError="1"/>
      <sheetData sheetId="13115"/>
      <sheetData sheetId="13116">
        <row r="9">
          <cell r="A9" t="str">
            <v>A</v>
          </cell>
        </row>
      </sheetData>
      <sheetData sheetId="13117">
        <row r="9">
          <cell r="A9" t="str">
            <v>A</v>
          </cell>
        </row>
      </sheetData>
      <sheetData sheetId="13118">
        <row r="9">
          <cell r="A9" t="str">
            <v>A</v>
          </cell>
        </row>
      </sheetData>
      <sheetData sheetId="13119">
        <row r="9">
          <cell r="A9" t="str">
            <v>A</v>
          </cell>
        </row>
      </sheetData>
      <sheetData sheetId="13120">
        <row r="9">
          <cell r="A9" t="str">
            <v>A</v>
          </cell>
        </row>
      </sheetData>
      <sheetData sheetId="13121">
        <row r="9">
          <cell r="A9" t="str">
            <v>A</v>
          </cell>
        </row>
      </sheetData>
      <sheetData sheetId="13122">
        <row r="9">
          <cell r="A9" t="str">
            <v>A</v>
          </cell>
        </row>
      </sheetData>
      <sheetData sheetId="13123">
        <row r="9">
          <cell r="A9" t="str">
            <v>A</v>
          </cell>
        </row>
      </sheetData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/>
      <sheetData sheetId="13163"/>
      <sheetData sheetId="13164"/>
      <sheetData sheetId="13165" refreshError="1"/>
      <sheetData sheetId="13166" refreshError="1"/>
      <sheetData sheetId="13167"/>
      <sheetData sheetId="13168" refreshError="1"/>
      <sheetData sheetId="13169" refreshError="1"/>
      <sheetData sheetId="13170"/>
      <sheetData sheetId="13171" refreshError="1"/>
      <sheetData sheetId="13172" refreshError="1"/>
      <sheetData sheetId="13173" refreshError="1"/>
      <sheetData sheetId="13174" refreshError="1"/>
      <sheetData sheetId="13175"/>
      <sheetData sheetId="13176"/>
      <sheetData sheetId="13177"/>
      <sheetData sheetId="13178"/>
      <sheetData sheetId="13179"/>
      <sheetData sheetId="13180"/>
      <sheetData sheetId="13181"/>
      <sheetData sheetId="13182"/>
      <sheetData sheetId="13183" refreshError="1"/>
      <sheetData sheetId="13184" refreshError="1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 refreshError="1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 refreshError="1"/>
      <sheetData sheetId="13212" refreshError="1"/>
      <sheetData sheetId="13213" refreshError="1"/>
      <sheetData sheetId="13214" refreshError="1"/>
      <sheetData sheetId="13215" refreshError="1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/>
      <sheetData sheetId="1323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 refreshError="1"/>
      <sheetData sheetId="13292"/>
      <sheetData sheetId="13293" refreshError="1"/>
      <sheetData sheetId="13294" refreshError="1"/>
      <sheetData sheetId="13295"/>
      <sheetData sheetId="13296" refreshError="1"/>
      <sheetData sheetId="13297" refreshError="1"/>
      <sheetData sheetId="13298" refreshError="1"/>
      <sheetData sheetId="13299" refreshError="1"/>
      <sheetData sheetId="13300" refreshError="1"/>
      <sheetData sheetId="13301" refreshError="1"/>
      <sheetData sheetId="13302" refreshError="1"/>
      <sheetData sheetId="13303" refreshError="1"/>
      <sheetData sheetId="13304" refreshError="1"/>
      <sheetData sheetId="13305" refreshError="1"/>
      <sheetData sheetId="13306" refreshError="1"/>
      <sheetData sheetId="13307" refreshError="1"/>
      <sheetData sheetId="13308" refreshError="1"/>
      <sheetData sheetId="13309" refreshError="1"/>
      <sheetData sheetId="13310"/>
      <sheetData sheetId="13311" refreshError="1"/>
      <sheetData sheetId="13312" refreshError="1"/>
      <sheetData sheetId="13313" refreshError="1"/>
      <sheetData sheetId="13314" refreshError="1"/>
      <sheetData sheetId="13315" refreshError="1"/>
      <sheetData sheetId="13316" refreshError="1"/>
      <sheetData sheetId="13317" refreshError="1"/>
      <sheetData sheetId="13318" refreshError="1"/>
      <sheetData sheetId="13319" refreshError="1"/>
      <sheetData sheetId="13320" refreshError="1"/>
      <sheetData sheetId="13321" refreshError="1"/>
      <sheetData sheetId="13322" refreshError="1"/>
      <sheetData sheetId="13323" refreshError="1"/>
      <sheetData sheetId="13324" refreshError="1"/>
      <sheetData sheetId="13325" refreshError="1"/>
      <sheetData sheetId="13326" refreshError="1"/>
      <sheetData sheetId="13327" refreshError="1"/>
      <sheetData sheetId="13328" refreshError="1"/>
      <sheetData sheetId="13329" refreshError="1"/>
      <sheetData sheetId="13330" refreshError="1"/>
      <sheetData sheetId="13331" refreshError="1"/>
      <sheetData sheetId="13332" refreshError="1"/>
      <sheetData sheetId="13333" refreshError="1"/>
      <sheetData sheetId="13334" refreshError="1"/>
      <sheetData sheetId="13335" refreshError="1"/>
      <sheetData sheetId="13336"/>
      <sheetData sheetId="13337" refreshError="1"/>
      <sheetData sheetId="13338" refreshError="1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 refreshError="1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 refreshError="1"/>
      <sheetData sheetId="13366" refreshError="1"/>
      <sheetData sheetId="13367" refreshError="1"/>
      <sheetData sheetId="13368" refreshError="1"/>
      <sheetData sheetId="13369" refreshError="1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 refreshError="1"/>
      <sheetData sheetId="13397" refreshError="1"/>
      <sheetData sheetId="13398" refreshError="1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 refreshError="1"/>
      <sheetData sheetId="13407" refreshError="1"/>
      <sheetData sheetId="13408" refreshError="1"/>
      <sheetData sheetId="13409" refreshError="1"/>
      <sheetData sheetId="13410" refreshError="1"/>
      <sheetData sheetId="13411" refreshError="1"/>
      <sheetData sheetId="13412" refreshError="1"/>
      <sheetData sheetId="13413" refreshError="1"/>
      <sheetData sheetId="13414" refreshError="1"/>
      <sheetData sheetId="13415" refreshError="1"/>
      <sheetData sheetId="13416" refreshError="1"/>
      <sheetData sheetId="13417" refreshError="1"/>
      <sheetData sheetId="13418" refreshError="1"/>
      <sheetData sheetId="13419" refreshError="1"/>
      <sheetData sheetId="13420" refreshError="1"/>
      <sheetData sheetId="13421" refreshError="1"/>
      <sheetData sheetId="13422" refreshError="1"/>
      <sheetData sheetId="13423" refreshError="1"/>
      <sheetData sheetId="13424" refreshError="1"/>
      <sheetData sheetId="13425" refreshError="1"/>
      <sheetData sheetId="13426" refreshError="1"/>
      <sheetData sheetId="13427" refreshError="1"/>
      <sheetData sheetId="13428" refreshError="1"/>
      <sheetData sheetId="13429" refreshError="1"/>
      <sheetData sheetId="13430" refreshError="1"/>
      <sheetData sheetId="13431" refreshError="1"/>
      <sheetData sheetId="13432" refreshError="1"/>
      <sheetData sheetId="13433" refreshError="1"/>
      <sheetData sheetId="13434" refreshError="1"/>
      <sheetData sheetId="13435" refreshError="1"/>
      <sheetData sheetId="13436" refreshError="1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 refreshError="1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 refreshError="1"/>
      <sheetData sheetId="13472" refreshError="1"/>
      <sheetData sheetId="13473" refreshError="1"/>
      <sheetData sheetId="13474" refreshError="1"/>
      <sheetData sheetId="13475" refreshError="1"/>
      <sheetData sheetId="13476" refreshError="1"/>
      <sheetData sheetId="13477" refreshError="1"/>
      <sheetData sheetId="13478" refreshError="1"/>
      <sheetData sheetId="13479" refreshError="1"/>
      <sheetData sheetId="13480" refreshError="1"/>
      <sheetData sheetId="13481" refreshError="1"/>
      <sheetData sheetId="13482" refreshError="1"/>
      <sheetData sheetId="13483" refreshError="1"/>
      <sheetData sheetId="13484" refreshError="1"/>
      <sheetData sheetId="13485" refreshError="1"/>
      <sheetData sheetId="13486" refreshError="1"/>
      <sheetData sheetId="13487" refreshError="1"/>
      <sheetData sheetId="13488" refreshError="1"/>
      <sheetData sheetId="13489" refreshError="1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 refreshError="1"/>
      <sheetData sheetId="13499" refreshError="1"/>
      <sheetData sheetId="13500" refreshError="1"/>
      <sheetData sheetId="13501" refreshError="1"/>
      <sheetData sheetId="13502" refreshError="1"/>
      <sheetData sheetId="13503" refreshError="1"/>
      <sheetData sheetId="13504" refreshError="1"/>
      <sheetData sheetId="13505" refreshError="1"/>
      <sheetData sheetId="13506" refreshError="1"/>
      <sheetData sheetId="13507" refreshError="1"/>
      <sheetData sheetId="13508" refreshError="1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 refreshError="1"/>
      <sheetData sheetId="13515" refreshError="1"/>
      <sheetData sheetId="13516" refreshError="1"/>
      <sheetData sheetId="13517" refreshError="1"/>
      <sheetData sheetId="13518" refreshError="1"/>
      <sheetData sheetId="13519" refreshError="1"/>
      <sheetData sheetId="13520" refreshError="1"/>
      <sheetData sheetId="13521" refreshError="1"/>
      <sheetData sheetId="13522" refreshError="1"/>
      <sheetData sheetId="13523" refreshError="1"/>
      <sheetData sheetId="13524" refreshError="1"/>
      <sheetData sheetId="13525" refreshError="1"/>
      <sheetData sheetId="13526" refreshError="1"/>
      <sheetData sheetId="13527" refreshError="1"/>
      <sheetData sheetId="13528" refreshError="1"/>
      <sheetData sheetId="13529" refreshError="1"/>
      <sheetData sheetId="13530" refreshError="1"/>
      <sheetData sheetId="13531" refreshError="1"/>
      <sheetData sheetId="13532" refreshError="1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 refreshError="1"/>
      <sheetData sheetId="13612" refreshError="1"/>
      <sheetData sheetId="13613" refreshError="1"/>
      <sheetData sheetId="13614" refreshError="1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 refreshError="1"/>
      <sheetData sheetId="13636" refreshError="1"/>
      <sheetData sheetId="13637" refreshError="1"/>
      <sheetData sheetId="13638" refreshError="1"/>
      <sheetData sheetId="13639" refreshError="1"/>
      <sheetData sheetId="13640" refreshError="1"/>
      <sheetData sheetId="13641" refreshError="1"/>
      <sheetData sheetId="13642" refreshError="1"/>
      <sheetData sheetId="13643" refreshError="1"/>
      <sheetData sheetId="13644" refreshError="1"/>
      <sheetData sheetId="13645" refreshError="1"/>
      <sheetData sheetId="13646" refreshError="1"/>
      <sheetData sheetId="13647" refreshError="1"/>
      <sheetData sheetId="13648" refreshError="1"/>
      <sheetData sheetId="13649" refreshError="1"/>
      <sheetData sheetId="13650" refreshError="1"/>
      <sheetData sheetId="13651" refreshError="1"/>
      <sheetData sheetId="13652" refreshError="1"/>
      <sheetData sheetId="13653" refreshError="1"/>
      <sheetData sheetId="13654" refreshError="1"/>
      <sheetData sheetId="13655" refreshError="1"/>
      <sheetData sheetId="13656" refreshError="1"/>
      <sheetData sheetId="13657" refreshError="1"/>
      <sheetData sheetId="13658" refreshError="1"/>
      <sheetData sheetId="13659" refreshError="1"/>
      <sheetData sheetId="13660" refreshError="1"/>
      <sheetData sheetId="13661" refreshError="1"/>
      <sheetData sheetId="13662" refreshError="1"/>
      <sheetData sheetId="13663" refreshError="1"/>
      <sheetData sheetId="13664" refreshError="1"/>
      <sheetData sheetId="13665" refreshError="1"/>
      <sheetData sheetId="13666" refreshError="1"/>
      <sheetData sheetId="13667" refreshError="1"/>
      <sheetData sheetId="13668" refreshError="1"/>
      <sheetData sheetId="13669" refreshError="1"/>
      <sheetData sheetId="13670" refreshError="1"/>
      <sheetData sheetId="13671" refreshError="1"/>
      <sheetData sheetId="13672" refreshError="1"/>
      <sheetData sheetId="13673" refreshError="1"/>
      <sheetData sheetId="13674" refreshError="1"/>
      <sheetData sheetId="13675" refreshError="1"/>
      <sheetData sheetId="13676" refreshError="1"/>
      <sheetData sheetId="13677" refreshError="1"/>
      <sheetData sheetId="13678" refreshError="1"/>
      <sheetData sheetId="13679" refreshError="1"/>
      <sheetData sheetId="13680" refreshError="1"/>
      <sheetData sheetId="13681" refreshError="1"/>
      <sheetData sheetId="13682" refreshError="1"/>
      <sheetData sheetId="13683" refreshError="1"/>
      <sheetData sheetId="13684" refreshError="1"/>
      <sheetData sheetId="13685" refreshError="1"/>
      <sheetData sheetId="13686" refreshError="1"/>
      <sheetData sheetId="13687" refreshError="1"/>
      <sheetData sheetId="13688" refreshError="1"/>
      <sheetData sheetId="13689" refreshError="1"/>
      <sheetData sheetId="13690" refreshError="1"/>
      <sheetData sheetId="13691" refreshError="1"/>
      <sheetData sheetId="13692" refreshError="1"/>
      <sheetData sheetId="13693" refreshError="1"/>
      <sheetData sheetId="13694" refreshError="1"/>
      <sheetData sheetId="13695" refreshError="1"/>
      <sheetData sheetId="13696" refreshError="1"/>
      <sheetData sheetId="13697" refreshError="1"/>
      <sheetData sheetId="13698" refreshError="1"/>
      <sheetData sheetId="13699" refreshError="1"/>
      <sheetData sheetId="13700" refreshError="1"/>
      <sheetData sheetId="13701" refreshError="1"/>
      <sheetData sheetId="13702" refreshError="1"/>
      <sheetData sheetId="13703" refreshError="1"/>
      <sheetData sheetId="13704" refreshError="1"/>
      <sheetData sheetId="13705" refreshError="1"/>
      <sheetData sheetId="13706" refreshError="1"/>
      <sheetData sheetId="13707" refreshError="1"/>
      <sheetData sheetId="13708" refreshError="1"/>
      <sheetData sheetId="13709" refreshError="1"/>
      <sheetData sheetId="13710" refreshError="1"/>
      <sheetData sheetId="13711" refreshError="1"/>
      <sheetData sheetId="13712" refreshError="1"/>
      <sheetData sheetId="13713" refreshError="1"/>
      <sheetData sheetId="13714" refreshError="1"/>
      <sheetData sheetId="13715" refreshError="1"/>
      <sheetData sheetId="13716" refreshError="1"/>
      <sheetData sheetId="13717" refreshError="1"/>
      <sheetData sheetId="13718" refreshError="1"/>
      <sheetData sheetId="13719" refreshError="1"/>
      <sheetData sheetId="13720" refreshError="1"/>
      <sheetData sheetId="13721" refreshError="1"/>
      <sheetData sheetId="13722" refreshError="1"/>
      <sheetData sheetId="13723" refreshError="1"/>
      <sheetData sheetId="13724" refreshError="1"/>
      <sheetData sheetId="13725" refreshError="1"/>
      <sheetData sheetId="13726" refreshError="1"/>
      <sheetData sheetId="13727" refreshError="1"/>
      <sheetData sheetId="13728" refreshError="1"/>
      <sheetData sheetId="13729" refreshError="1"/>
      <sheetData sheetId="13730" refreshError="1"/>
      <sheetData sheetId="13731" refreshError="1"/>
      <sheetData sheetId="13732" refreshError="1"/>
      <sheetData sheetId="13733" refreshError="1"/>
      <sheetData sheetId="13734" refreshError="1"/>
      <sheetData sheetId="13735" refreshError="1"/>
      <sheetData sheetId="13736" refreshError="1"/>
      <sheetData sheetId="13737" refreshError="1"/>
      <sheetData sheetId="13738" refreshError="1"/>
      <sheetData sheetId="13739" refreshError="1"/>
      <sheetData sheetId="13740" refreshError="1"/>
      <sheetData sheetId="13741" refreshError="1"/>
      <sheetData sheetId="13742" refreshError="1"/>
      <sheetData sheetId="13743" refreshError="1"/>
      <sheetData sheetId="13744" refreshError="1"/>
      <sheetData sheetId="13745" refreshError="1"/>
      <sheetData sheetId="13746" refreshError="1"/>
      <sheetData sheetId="13747" refreshError="1"/>
      <sheetData sheetId="13748" refreshError="1"/>
      <sheetData sheetId="13749" refreshError="1"/>
      <sheetData sheetId="13750" refreshError="1"/>
      <sheetData sheetId="13751" refreshError="1"/>
      <sheetData sheetId="13752" refreshError="1"/>
      <sheetData sheetId="13753" refreshError="1"/>
      <sheetData sheetId="13754" refreshError="1"/>
      <sheetData sheetId="13755" refreshError="1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/>
      <sheetData sheetId="13810"/>
      <sheetData sheetId="13811"/>
      <sheetData sheetId="13812">
        <row r="9">
          <cell r="A9" t="str">
            <v>A</v>
          </cell>
        </row>
      </sheetData>
      <sheetData sheetId="13813">
        <row r="9">
          <cell r="A9" t="str">
            <v>A</v>
          </cell>
        </row>
      </sheetData>
      <sheetData sheetId="13814">
        <row r="9">
          <cell r="A9" t="str">
            <v>A</v>
          </cell>
        </row>
      </sheetData>
      <sheetData sheetId="13815">
        <row r="9">
          <cell r="A9" t="str">
            <v>A</v>
          </cell>
        </row>
      </sheetData>
      <sheetData sheetId="13816">
        <row r="9">
          <cell r="A9" t="str">
            <v>A</v>
          </cell>
        </row>
      </sheetData>
      <sheetData sheetId="13817">
        <row r="9">
          <cell r="A9" t="str">
            <v>A</v>
          </cell>
        </row>
      </sheetData>
      <sheetData sheetId="13818">
        <row r="9">
          <cell r="A9" t="str">
            <v>A</v>
          </cell>
        </row>
      </sheetData>
      <sheetData sheetId="13819">
        <row r="9">
          <cell r="A9" t="str">
            <v>A</v>
          </cell>
        </row>
      </sheetData>
      <sheetData sheetId="13820">
        <row r="9">
          <cell r="A9" t="str">
            <v>A</v>
          </cell>
        </row>
      </sheetData>
      <sheetData sheetId="13821">
        <row r="9">
          <cell r="A9" t="str">
            <v>A</v>
          </cell>
        </row>
      </sheetData>
      <sheetData sheetId="13822">
        <row r="9">
          <cell r="A9" t="str">
            <v>A</v>
          </cell>
        </row>
      </sheetData>
      <sheetData sheetId="13823">
        <row r="9">
          <cell r="A9" t="str">
            <v>A</v>
          </cell>
        </row>
      </sheetData>
      <sheetData sheetId="13824">
        <row r="9">
          <cell r="A9" t="str">
            <v>A</v>
          </cell>
        </row>
      </sheetData>
      <sheetData sheetId="13825">
        <row r="9">
          <cell r="A9" t="str">
            <v>A</v>
          </cell>
        </row>
      </sheetData>
      <sheetData sheetId="13826">
        <row r="9">
          <cell r="A9" t="str">
            <v>A</v>
          </cell>
        </row>
      </sheetData>
      <sheetData sheetId="13827">
        <row r="9">
          <cell r="A9" t="str">
            <v>A</v>
          </cell>
        </row>
      </sheetData>
      <sheetData sheetId="13828">
        <row r="9">
          <cell r="A9" t="str">
            <v>A</v>
          </cell>
        </row>
      </sheetData>
      <sheetData sheetId="13829">
        <row r="9">
          <cell r="A9" t="str">
            <v>A</v>
          </cell>
        </row>
      </sheetData>
      <sheetData sheetId="13830">
        <row r="9">
          <cell r="A9" t="str">
            <v>A</v>
          </cell>
        </row>
      </sheetData>
      <sheetData sheetId="13831">
        <row r="9">
          <cell r="A9" t="str">
            <v>A</v>
          </cell>
        </row>
      </sheetData>
      <sheetData sheetId="13832">
        <row r="9">
          <cell r="A9" t="str">
            <v>A</v>
          </cell>
        </row>
      </sheetData>
      <sheetData sheetId="13833">
        <row r="9">
          <cell r="A9" t="str">
            <v>A</v>
          </cell>
        </row>
      </sheetData>
      <sheetData sheetId="13834">
        <row r="9">
          <cell r="A9" t="str">
            <v>A</v>
          </cell>
        </row>
      </sheetData>
      <sheetData sheetId="13835">
        <row r="9">
          <cell r="A9" t="str">
            <v>A</v>
          </cell>
        </row>
      </sheetData>
      <sheetData sheetId="13836">
        <row r="9">
          <cell r="A9" t="str">
            <v>A</v>
          </cell>
        </row>
      </sheetData>
      <sheetData sheetId="13837">
        <row r="9">
          <cell r="A9" t="str">
            <v>A</v>
          </cell>
        </row>
      </sheetData>
      <sheetData sheetId="13838">
        <row r="9">
          <cell r="A9" t="str">
            <v>A</v>
          </cell>
        </row>
      </sheetData>
      <sheetData sheetId="13839">
        <row r="9">
          <cell r="A9" t="str">
            <v>A</v>
          </cell>
        </row>
      </sheetData>
      <sheetData sheetId="13840">
        <row r="9">
          <cell r="A9" t="str">
            <v>A</v>
          </cell>
        </row>
      </sheetData>
      <sheetData sheetId="13841">
        <row r="9">
          <cell r="A9" t="str">
            <v>A</v>
          </cell>
        </row>
      </sheetData>
      <sheetData sheetId="13842">
        <row r="9">
          <cell r="A9" t="str">
            <v>A</v>
          </cell>
        </row>
      </sheetData>
      <sheetData sheetId="13843">
        <row r="9">
          <cell r="A9" t="str">
            <v>A</v>
          </cell>
        </row>
      </sheetData>
      <sheetData sheetId="13844">
        <row r="9">
          <cell r="A9" t="str">
            <v>A</v>
          </cell>
        </row>
      </sheetData>
      <sheetData sheetId="13845">
        <row r="9">
          <cell r="A9" t="str">
            <v>A</v>
          </cell>
        </row>
      </sheetData>
      <sheetData sheetId="13846">
        <row r="9">
          <cell r="A9" t="str">
            <v>A</v>
          </cell>
        </row>
      </sheetData>
      <sheetData sheetId="13847">
        <row r="9">
          <cell r="A9" t="str">
            <v>A</v>
          </cell>
        </row>
      </sheetData>
      <sheetData sheetId="13848">
        <row r="9">
          <cell r="A9" t="str">
            <v>A</v>
          </cell>
        </row>
      </sheetData>
      <sheetData sheetId="13849">
        <row r="9">
          <cell r="A9" t="str">
            <v>A</v>
          </cell>
        </row>
      </sheetData>
      <sheetData sheetId="13850"/>
      <sheetData sheetId="13851"/>
      <sheetData sheetId="13852"/>
      <sheetData sheetId="13853"/>
      <sheetData sheetId="13854"/>
      <sheetData sheetId="13855"/>
      <sheetData sheetId="13856">
        <row r="9">
          <cell r="A9" t="str">
            <v>A</v>
          </cell>
        </row>
      </sheetData>
      <sheetData sheetId="13857">
        <row r="9">
          <cell r="A9" t="str">
            <v>A</v>
          </cell>
        </row>
      </sheetData>
      <sheetData sheetId="13858">
        <row r="9">
          <cell r="A9" t="str">
            <v>A</v>
          </cell>
        </row>
      </sheetData>
      <sheetData sheetId="13859">
        <row r="9">
          <cell r="A9" t="str">
            <v>A</v>
          </cell>
        </row>
      </sheetData>
      <sheetData sheetId="13860">
        <row r="9">
          <cell r="A9" t="str">
            <v>A</v>
          </cell>
        </row>
      </sheetData>
      <sheetData sheetId="13861">
        <row r="9">
          <cell r="A9" t="str">
            <v>A</v>
          </cell>
        </row>
      </sheetData>
      <sheetData sheetId="13862">
        <row r="9">
          <cell r="A9" t="str">
            <v>A</v>
          </cell>
        </row>
      </sheetData>
      <sheetData sheetId="13863">
        <row r="9">
          <cell r="A9" t="str">
            <v>A</v>
          </cell>
        </row>
      </sheetData>
      <sheetData sheetId="13864">
        <row r="9">
          <cell r="A9" t="str">
            <v>A</v>
          </cell>
        </row>
      </sheetData>
      <sheetData sheetId="13865">
        <row r="9">
          <cell r="A9" t="str">
            <v>A</v>
          </cell>
        </row>
      </sheetData>
      <sheetData sheetId="13866">
        <row r="9">
          <cell r="A9" t="str">
            <v>A</v>
          </cell>
        </row>
      </sheetData>
      <sheetData sheetId="13867">
        <row r="9">
          <cell r="A9" t="str">
            <v>A</v>
          </cell>
        </row>
      </sheetData>
      <sheetData sheetId="13868">
        <row r="9">
          <cell r="A9" t="str">
            <v>A</v>
          </cell>
        </row>
      </sheetData>
      <sheetData sheetId="13869">
        <row r="9">
          <cell r="A9" t="str">
            <v>A</v>
          </cell>
        </row>
      </sheetData>
      <sheetData sheetId="13870">
        <row r="9">
          <cell r="A9" t="str">
            <v>A</v>
          </cell>
        </row>
      </sheetData>
      <sheetData sheetId="13871">
        <row r="9">
          <cell r="A9" t="str">
            <v>A</v>
          </cell>
        </row>
      </sheetData>
      <sheetData sheetId="13872">
        <row r="9">
          <cell r="A9" t="str">
            <v>A</v>
          </cell>
        </row>
      </sheetData>
      <sheetData sheetId="13873">
        <row r="9">
          <cell r="A9" t="str">
            <v>A</v>
          </cell>
        </row>
      </sheetData>
      <sheetData sheetId="13874">
        <row r="9">
          <cell r="A9" t="str">
            <v>A</v>
          </cell>
        </row>
      </sheetData>
      <sheetData sheetId="13875">
        <row r="9">
          <cell r="A9" t="str">
            <v>A</v>
          </cell>
        </row>
      </sheetData>
      <sheetData sheetId="13876">
        <row r="9">
          <cell r="A9" t="str">
            <v>A</v>
          </cell>
        </row>
      </sheetData>
      <sheetData sheetId="13877">
        <row r="9">
          <cell r="A9" t="str">
            <v>A</v>
          </cell>
        </row>
      </sheetData>
      <sheetData sheetId="13878">
        <row r="9">
          <cell r="A9" t="str">
            <v>A</v>
          </cell>
        </row>
      </sheetData>
      <sheetData sheetId="13879"/>
      <sheetData sheetId="13880"/>
      <sheetData sheetId="13881"/>
      <sheetData sheetId="13882"/>
      <sheetData sheetId="13883">
        <row r="9">
          <cell r="A9" t="str">
            <v>A</v>
          </cell>
        </row>
      </sheetData>
      <sheetData sheetId="13884"/>
      <sheetData sheetId="13885">
        <row r="9">
          <cell r="A9" t="str">
            <v>A</v>
          </cell>
        </row>
      </sheetData>
      <sheetData sheetId="13886">
        <row r="9">
          <cell r="A9" t="str">
            <v>A</v>
          </cell>
        </row>
      </sheetData>
      <sheetData sheetId="13887">
        <row r="9">
          <cell r="A9" t="str">
            <v>A</v>
          </cell>
        </row>
      </sheetData>
      <sheetData sheetId="13888">
        <row r="9">
          <cell r="A9" t="str">
            <v>A</v>
          </cell>
        </row>
      </sheetData>
      <sheetData sheetId="13889">
        <row r="9">
          <cell r="A9" t="str">
            <v>A</v>
          </cell>
        </row>
      </sheetData>
      <sheetData sheetId="13890">
        <row r="9">
          <cell r="A9" t="str">
            <v>A</v>
          </cell>
        </row>
      </sheetData>
      <sheetData sheetId="13891">
        <row r="9">
          <cell r="A9" t="str">
            <v>A</v>
          </cell>
        </row>
      </sheetData>
      <sheetData sheetId="13892">
        <row r="9">
          <cell r="A9" t="str">
            <v>A</v>
          </cell>
        </row>
      </sheetData>
      <sheetData sheetId="13893">
        <row r="9">
          <cell r="A9" t="str">
            <v>A</v>
          </cell>
        </row>
      </sheetData>
      <sheetData sheetId="13894">
        <row r="9">
          <cell r="A9" t="str">
            <v>A</v>
          </cell>
        </row>
      </sheetData>
      <sheetData sheetId="13895">
        <row r="9">
          <cell r="A9" t="str">
            <v>A</v>
          </cell>
        </row>
      </sheetData>
      <sheetData sheetId="13896">
        <row r="9">
          <cell r="A9" t="str">
            <v>A</v>
          </cell>
        </row>
      </sheetData>
      <sheetData sheetId="13897">
        <row r="9">
          <cell r="A9" t="str">
            <v>A</v>
          </cell>
        </row>
      </sheetData>
      <sheetData sheetId="13898">
        <row r="9">
          <cell r="A9" t="str">
            <v>A</v>
          </cell>
        </row>
      </sheetData>
      <sheetData sheetId="13899">
        <row r="9">
          <cell r="A9" t="str">
            <v>A</v>
          </cell>
        </row>
      </sheetData>
      <sheetData sheetId="13900">
        <row r="9">
          <cell r="A9" t="str">
            <v>A</v>
          </cell>
        </row>
      </sheetData>
      <sheetData sheetId="13901">
        <row r="9">
          <cell r="A9" t="str">
            <v>A</v>
          </cell>
        </row>
      </sheetData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/>
      <sheetData sheetId="14064"/>
      <sheetData sheetId="14065"/>
      <sheetData sheetId="14066"/>
      <sheetData sheetId="14067"/>
      <sheetData sheetId="14068" refreshError="1"/>
      <sheetData sheetId="14069" refreshError="1"/>
      <sheetData sheetId="14070" refreshError="1"/>
      <sheetData sheetId="14071" refreshError="1"/>
      <sheetData sheetId="14072" refreshError="1"/>
      <sheetData sheetId="14073" refreshError="1"/>
      <sheetData sheetId="14074" refreshError="1"/>
      <sheetData sheetId="14075" refreshError="1"/>
      <sheetData sheetId="14076" refreshError="1"/>
      <sheetData sheetId="14077" refreshError="1"/>
      <sheetData sheetId="14078"/>
      <sheetData sheetId="14079"/>
      <sheetData sheetId="14080"/>
      <sheetData sheetId="14081"/>
      <sheetData sheetId="14082" refreshError="1"/>
      <sheetData sheetId="14083" refreshError="1"/>
      <sheetData sheetId="14084" refreshError="1"/>
      <sheetData sheetId="14085"/>
      <sheetData sheetId="14086"/>
      <sheetData sheetId="14087"/>
      <sheetData sheetId="14088" refreshError="1"/>
      <sheetData sheetId="14089" refreshError="1"/>
      <sheetData sheetId="14090" refreshError="1"/>
      <sheetData sheetId="14091" refreshError="1"/>
      <sheetData sheetId="14092" refreshError="1"/>
      <sheetData sheetId="14093" refreshError="1"/>
      <sheetData sheetId="14094" refreshError="1"/>
      <sheetData sheetId="14095" refreshError="1"/>
      <sheetData sheetId="14096" refreshError="1"/>
      <sheetData sheetId="14097" refreshError="1"/>
      <sheetData sheetId="14098" refreshError="1"/>
      <sheetData sheetId="14099" refreshError="1"/>
      <sheetData sheetId="14100" refreshError="1"/>
      <sheetData sheetId="14101" refreshError="1"/>
      <sheetData sheetId="14102" refreshError="1"/>
      <sheetData sheetId="14103" refreshError="1"/>
      <sheetData sheetId="14104" refreshError="1"/>
      <sheetData sheetId="14105" refreshError="1"/>
      <sheetData sheetId="14106" refreshError="1"/>
      <sheetData sheetId="14107" refreshError="1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/>
      <sheetData sheetId="14144"/>
      <sheetData sheetId="14145"/>
      <sheetData sheetId="14146"/>
      <sheetData sheetId="14147" refreshError="1"/>
      <sheetData sheetId="14148" refreshError="1"/>
      <sheetData sheetId="14149"/>
      <sheetData sheetId="14150" refreshError="1"/>
      <sheetData sheetId="14151"/>
      <sheetData sheetId="14152"/>
      <sheetData sheetId="14153" refreshError="1"/>
      <sheetData sheetId="14154" refreshError="1"/>
      <sheetData sheetId="14155" refreshError="1"/>
      <sheetData sheetId="14156" refreshError="1"/>
      <sheetData sheetId="14157" refreshError="1"/>
      <sheetData sheetId="14158" refreshError="1"/>
      <sheetData sheetId="14159" refreshError="1"/>
      <sheetData sheetId="14160" refreshError="1"/>
      <sheetData sheetId="14161" refreshError="1"/>
      <sheetData sheetId="14162" refreshError="1"/>
      <sheetData sheetId="14163" refreshError="1"/>
      <sheetData sheetId="14164" refreshError="1"/>
      <sheetData sheetId="14165" refreshError="1"/>
      <sheetData sheetId="14166" refreshError="1"/>
      <sheetData sheetId="14167" refreshError="1"/>
      <sheetData sheetId="14168" refreshError="1"/>
      <sheetData sheetId="14169" refreshError="1"/>
      <sheetData sheetId="14170" refreshError="1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 refreshError="1"/>
      <sheetData sheetId="14183" refreshError="1"/>
      <sheetData sheetId="14184" refreshError="1"/>
      <sheetData sheetId="14185" refreshError="1"/>
      <sheetData sheetId="14186" refreshError="1"/>
      <sheetData sheetId="14187" refreshError="1"/>
      <sheetData sheetId="14188" refreshError="1"/>
      <sheetData sheetId="14189" refreshError="1"/>
      <sheetData sheetId="14190" refreshError="1"/>
      <sheetData sheetId="14191" refreshError="1"/>
      <sheetData sheetId="14192" refreshError="1"/>
      <sheetData sheetId="14193" refreshError="1"/>
      <sheetData sheetId="14194" refreshError="1"/>
      <sheetData sheetId="14195" refreshError="1"/>
      <sheetData sheetId="14196" refreshError="1"/>
      <sheetData sheetId="14197" refreshError="1"/>
      <sheetData sheetId="14198" refreshError="1"/>
      <sheetData sheetId="14199" refreshError="1"/>
      <sheetData sheetId="14200" refreshError="1"/>
      <sheetData sheetId="14201" refreshError="1"/>
      <sheetData sheetId="14202" refreshError="1"/>
      <sheetData sheetId="14203" refreshError="1"/>
      <sheetData sheetId="14204" refreshError="1"/>
      <sheetData sheetId="14205" refreshError="1"/>
      <sheetData sheetId="14206" refreshError="1"/>
      <sheetData sheetId="14207"/>
      <sheetData sheetId="14208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/>
      <sheetData sheetId="14217"/>
      <sheetData sheetId="14218"/>
      <sheetData sheetId="14219"/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>
        <row r="9">
          <cell r="A9" t="str">
            <v>A</v>
          </cell>
        </row>
      </sheetData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 refreshError="1"/>
      <sheetData sheetId="14395"/>
      <sheetData sheetId="14396"/>
      <sheetData sheetId="14397"/>
      <sheetData sheetId="14398"/>
      <sheetData sheetId="14399"/>
      <sheetData sheetId="14400"/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/>
      <sheetData sheetId="14429"/>
      <sheetData sheetId="14430"/>
      <sheetData sheetId="14431"/>
      <sheetData sheetId="14432"/>
      <sheetData sheetId="14433"/>
      <sheetData sheetId="14434"/>
      <sheetData sheetId="14435"/>
      <sheetData sheetId="14436"/>
      <sheetData sheetId="14437"/>
      <sheetData sheetId="14438"/>
      <sheetData sheetId="14439"/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/>
      <sheetData sheetId="14454"/>
      <sheetData sheetId="14455"/>
      <sheetData sheetId="14456"/>
      <sheetData sheetId="14457"/>
      <sheetData sheetId="14458"/>
      <sheetData sheetId="14459"/>
      <sheetData sheetId="14460"/>
      <sheetData sheetId="14461"/>
      <sheetData sheetId="14462"/>
      <sheetData sheetId="14463"/>
      <sheetData sheetId="14464"/>
      <sheetData sheetId="14465"/>
      <sheetData sheetId="14466"/>
      <sheetData sheetId="14467"/>
      <sheetData sheetId="14468"/>
      <sheetData sheetId="14469"/>
      <sheetData sheetId="14470"/>
      <sheetData sheetId="14471"/>
      <sheetData sheetId="14472"/>
      <sheetData sheetId="14473"/>
      <sheetData sheetId="14474"/>
      <sheetData sheetId="14475"/>
      <sheetData sheetId="14476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>
        <row r="9">
          <cell r="A9" t="str">
            <v>A</v>
          </cell>
        </row>
      </sheetData>
      <sheetData sheetId="14792">
        <row r="9">
          <cell r="A9" t="str">
            <v>A</v>
          </cell>
        </row>
      </sheetData>
      <sheetData sheetId="14793">
        <row r="9">
          <cell r="A9" t="str">
            <v>A</v>
          </cell>
        </row>
      </sheetData>
      <sheetData sheetId="14794">
        <row r="9">
          <cell r="A9" t="str">
            <v>A</v>
          </cell>
        </row>
      </sheetData>
      <sheetData sheetId="14795"/>
      <sheetData sheetId="14796"/>
      <sheetData sheetId="14797"/>
      <sheetData sheetId="14798">
        <row r="9">
          <cell r="A9" t="str">
            <v>A</v>
          </cell>
        </row>
      </sheetData>
      <sheetData sheetId="14799"/>
      <sheetData sheetId="14800">
        <row r="9">
          <cell r="A9" t="str">
            <v>A</v>
          </cell>
        </row>
      </sheetData>
      <sheetData sheetId="14801">
        <row r="9">
          <cell r="A9" t="str">
            <v>A</v>
          </cell>
        </row>
      </sheetData>
      <sheetData sheetId="14802">
        <row r="9">
          <cell r="A9" t="str">
            <v>A</v>
          </cell>
        </row>
      </sheetData>
      <sheetData sheetId="14803">
        <row r="9">
          <cell r="A9" t="str">
            <v>A</v>
          </cell>
        </row>
      </sheetData>
      <sheetData sheetId="14804">
        <row r="9">
          <cell r="A9" t="str">
            <v>A</v>
          </cell>
        </row>
      </sheetData>
      <sheetData sheetId="14805">
        <row r="9">
          <cell r="A9" t="str">
            <v>A</v>
          </cell>
        </row>
      </sheetData>
      <sheetData sheetId="14806">
        <row r="9">
          <cell r="A9" t="str">
            <v>A</v>
          </cell>
        </row>
      </sheetData>
      <sheetData sheetId="14807">
        <row r="9">
          <cell r="A9" t="str">
            <v>A</v>
          </cell>
        </row>
      </sheetData>
      <sheetData sheetId="14808">
        <row r="9">
          <cell r="A9" t="str">
            <v>A</v>
          </cell>
        </row>
      </sheetData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>
        <row r="9">
          <cell r="A9" t="str">
            <v>A</v>
          </cell>
        </row>
      </sheetData>
      <sheetData sheetId="14837">
        <row r="9">
          <cell r="A9" t="str">
            <v>A</v>
          </cell>
        </row>
      </sheetData>
      <sheetData sheetId="14838">
        <row r="9">
          <cell r="A9" t="str">
            <v>A</v>
          </cell>
        </row>
      </sheetData>
      <sheetData sheetId="14839">
        <row r="9">
          <cell r="A9" t="str">
            <v>A</v>
          </cell>
        </row>
      </sheetData>
      <sheetData sheetId="14840">
        <row r="9">
          <cell r="A9" t="str">
            <v>A</v>
          </cell>
        </row>
      </sheetData>
      <sheetData sheetId="14841">
        <row r="9">
          <cell r="A9" t="str">
            <v>A</v>
          </cell>
        </row>
      </sheetData>
      <sheetData sheetId="14842">
        <row r="9">
          <cell r="A9" t="str">
            <v>A</v>
          </cell>
        </row>
      </sheetData>
      <sheetData sheetId="14843">
        <row r="9">
          <cell r="A9" t="str">
            <v>A</v>
          </cell>
        </row>
      </sheetData>
      <sheetData sheetId="14844"/>
      <sheetData sheetId="14845"/>
      <sheetData sheetId="14846"/>
      <sheetData sheetId="14847">
        <row r="9">
          <cell r="A9" t="str">
            <v>A</v>
          </cell>
        </row>
      </sheetData>
      <sheetData sheetId="14848">
        <row r="9">
          <cell r="A9" t="str">
            <v>A</v>
          </cell>
        </row>
      </sheetData>
      <sheetData sheetId="14849"/>
      <sheetData sheetId="14850"/>
      <sheetData sheetId="14851"/>
      <sheetData sheetId="14852"/>
      <sheetData sheetId="14853"/>
      <sheetData sheetId="14854"/>
      <sheetData sheetId="14855"/>
      <sheetData sheetId="14856">
        <row r="9">
          <cell r="A9" t="str">
            <v>A</v>
          </cell>
        </row>
      </sheetData>
      <sheetData sheetId="14857">
        <row r="9">
          <cell r="A9" t="str">
            <v>A</v>
          </cell>
        </row>
      </sheetData>
      <sheetData sheetId="14858">
        <row r="9">
          <cell r="A9" t="str">
            <v>A</v>
          </cell>
        </row>
      </sheetData>
      <sheetData sheetId="14859">
        <row r="9">
          <cell r="A9" t="str">
            <v>A</v>
          </cell>
        </row>
      </sheetData>
      <sheetData sheetId="14860">
        <row r="9">
          <cell r="A9" t="str">
            <v>A</v>
          </cell>
        </row>
      </sheetData>
      <sheetData sheetId="14861">
        <row r="9">
          <cell r="A9" t="str">
            <v>A</v>
          </cell>
        </row>
      </sheetData>
      <sheetData sheetId="14862">
        <row r="9">
          <cell r="A9" t="str">
            <v>A</v>
          </cell>
        </row>
      </sheetData>
      <sheetData sheetId="14863">
        <row r="9">
          <cell r="A9" t="str">
            <v>A</v>
          </cell>
        </row>
      </sheetData>
      <sheetData sheetId="14864">
        <row r="9">
          <cell r="A9" t="str">
            <v>A</v>
          </cell>
        </row>
      </sheetData>
      <sheetData sheetId="14865">
        <row r="9">
          <cell r="A9" t="str">
            <v>A</v>
          </cell>
        </row>
      </sheetData>
      <sheetData sheetId="14866">
        <row r="9">
          <cell r="A9" t="str">
            <v>A</v>
          </cell>
        </row>
      </sheetData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/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/>
      <sheetData sheetId="15180"/>
      <sheetData sheetId="15181"/>
      <sheetData sheetId="15182"/>
      <sheetData sheetId="15183"/>
      <sheetData sheetId="15184"/>
      <sheetData sheetId="15185"/>
      <sheetData sheetId="15186"/>
      <sheetData sheetId="15187"/>
      <sheetData sheetId="15188"/>
      <sheetData sheetId="15189"/>
      <sheetData sheetId="15190"/>
      <sheetData sheetId="15191"/>
      <sheetData sheetId="15192"/>
      <sheetData sheetId="15193"/>
      <sheetData sheetId="15194"/>
      <sheetData sheetId="15195"/>
      <sheetData sheetId="15196"/>
      <sheetData sheetId="15197"/>
      <sheetData sheetId="15198"/>
      <sheetData sheetId="15199"/>
      <sheetData sheetId="15200"/>
      <sheetData sheetId="15201"/>
      <sheetData sheetId="15202"/>
      <sheetData sheetId="15203"/>
      <sheetData sheetId="15204"/>
      <sheetData sheetId="15205"/>
      <sheetData sheetId="15206"/>
      <sheetData sheetId="15207"/>
      <sheetData sheetId="15208"/>
      <sheetData sheetId="15209"/>
      <sheetData sheetId="15210"/>
      <sheetData sheetId="15211"/>
      <sheetData sheetId="15212"/>
      <sheetData sheetId="15213"/>
      <sheetData sheetId="15214"/>
      <sheetData sheetId="15215"/>
      <sheetData sheetId="15216"/>
      <sheetData sheetId="15217"/>
      <sheetData sheetId="15218"/>
      <sheetData sheetId="15219"/>
      <sheetData sheetId="15220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/>
      <sheetData sheetId="15603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/>
      <sheetData sheetId="15684"/>
      <sheetData sheetId="15685"/>
      <sheetData sheetId="15686"/>
      <sheetData sheetId="15687"/>
      <sheetData sheetId="15688" refreshError="1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 refreshError="1"/>
      <sheetData sheetId="15696" refreshError="1"/>
      <sheetData sheetId="15697" refreshError="1"/>
      <sheetData sheetId="15698">
        <row r="9">
          <cell r="A9" t="str">
            <v>A</v>
          </cell>
        </row>
      </sheetData>
      <sheetData sheetId="15699"/>
      <sheetData sheetId="15700"/>
      <sheetData sheetId="15701" refreshError="1"/>
      <sheetData sheetId="15702" refreshError="1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 refreshError="1"/>
      <sheetData sheetId="15711" refreshError="1"/>
      <sheetData sheetId="15712" refreshError="1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/>
      <sheetData sheetId="15722"/>
      <sheetData sheetId="15723"/>
      <sheetData sheetId="15724"/>
      <sheetData sheetId="15725"/>
      <sheetData sheetId="15726"/>
      <sheetData sheetId="15727"/>
      <sheetData sheetId="15728"/>
      <sheetData sheetId="15729"/>
      <sheetData sheetId="15730"/>
      <sheetData sheetId="15731"/>
      <sheetData sheetId="15732"/>
      <sheetData sheetId="15733"/>
      <sheetData sheetId="15734"/>
      <sheetData sheetId="15735"/>
      <sheetData sheetId="15736"/>
      <sheetData sheetId="15737"/>
      <sheetData sheetId="15738"/>
      <sheetData sheetId="15739"/>
      <sheetData sheetId="15740"/>
      <sheetData sheetId="15741"/>
      <sheetData sheetId="15742"/>
      <sheetData sheetId="15743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/>
      <sheetData sheetId="15753"/>
      <sheetData sheetId="15754"/>
      <sheetData sheetId="15755"/>
      <sheetData sheetId="15756"/>
      <sheetData sheetId="15757"/>
      <sheetData sheetId="15758"/>
      <sheetData sheetId="15759"/>
      <sheetData sheetId="15760"/>
      <sheetData sheetId="15761"/>
      <sheetData sheetId="15762"/>
      <sheetData sheetId="15763"/>
      <sheetData sheetId="15764"/>
      <sheetData sheetId="15765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/>
      <sheetData sheetId="16774"/>
      <sheetData sheetId="16775"/>
      <sheetData sheetId="16776"/>
      <sheetData sheetId="16777"/>
      <sheetData sheetId="16778"/>
      <sheetData sheetId="16779"/>
      <sheetData sheetId="16780"/>
      <sheetData sheetId="16781"/>
      <sheetData sheetId="16782"/>
      <sheetData sheetId="16783"/>
      <sheetData sheetId="16784"/>
      <sheetData sheetId="16785"/>
      <sheetData sheetId="16786"/>
      <sheetData sheetId="16787"/>
      <sheetData sheetId="16788" refreshError="1"/>
      <sheetData sheetId="16789" refreshError="1"/>
      <sheetData sheetId="16790" refreshError="1"/>
      <sheetData sheetId="16791"/>
      <sheetData sheetId="16792" refreshError="1"/>
      <sheetData sheetId="16793" refreshError="1"/>
      <sheetData sheetId="16794" refreshError="1"/>
      <sheetData sheetId="16795" refreshError="1"/>
      <sheetData sheetId="16796" refreshError="1"/>
      <sheetData sheetId="16797" refreshError="1"/>
      <sheetData sheetId="16798" refreshError="1"/>
      <sheetData sheetId="16799" refreshError="1"/>
      <sheetData sheetId="16800"/>
      <sheetData sheetId="16801"/>
      <sheetData sheetId="16802"/>
      <sheetData sheetId="16803"/>
      <sheetData sheetId="16804"/>
      <sheetData sheetId="16805"/>
      <sheetData sheetId="16806" refreshError="1"/>
      <sheetData sheetId="16807" refreshError="1"/>
      <sheetData sheetId="16808" refreshError="1"/>
      <sheetData sheetId="16809" refreshError="1"/>
      <sheetData sheetId="16810" refreshError="1"/>
      <sheetData sheetId="16811" refreshError="1"/>
      <sheetData sheetId="16812" refreshError="1"/>
      <sheetData sheetId="16813" refreshError="1"/>
      <sheetData sheetId="16814" refreshError="1"/>
      <sheetData sheetId="16815" refreshError="1"/>
      <sheetData sheetId="16816" refreshError="1"/>
      <sheetData sheetId="16817" refreshError="1"/>
      <sheetData sheetId="16818" refreshError="1"/>
      <sheetData sheetId="16819" refreshError="1"/>
      <sheetData sheetId="16820" refreshError="1"/>
      <sheetData sheetId="16821"/>
      <sheetData sheetId="16822"/>
      <sheetData sheetId="16823"/>
      <sheetData sheetId="16824"/>
      <sheetData sheetId="16825"/>
      <sheetData sheetId="16826"/>
      <sheetData sheetId="16827"/>
      <sheetData sheetId="16828"/>
      <sheetData sheetId="16829"/>
      <sheetData sheetId="16830" refreshError="1"/>
      <sheetData sheetId="16831" refreshError="1"/>
      <sheetData sheetId="16832"/>
      <sheetData sheetId="16833" refreshError="1"/>
      <sheetData sheetId="16834" refreshError="1"/>
      <sheetData sheetId="16835" refreshError="1"/>
      <sheetData sheetId="16836" refreshError="1"/>
      <sheetData sheetId="16837" refreshError="1"/>
      <sheetData sheetId="16838" refreshError="1"/>
      <sheetData sheetId="16839" refreshError="1"/>
      <sheetData sheetId="16840" refreshError="1"/>
      <sheetData sheetId="1684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 refreshError="1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 refreshError="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 refreshError="1"/>
      <sheetData sheetId="16980" refreshError="1"/>
      <sheetData sheetId="16981" refreshError="1"/>
      <sheetData sheetId="16982" refreshError="1"/>
      <sheetData sheetId="16983" refreshError="1"/>
      <sheetData sheetId="16984" refreshError="1"/>
      <sheetData sheetId="16985" refreshError="1"/>
      <sheetData sheetId="16986" refreshError="1"/>
      <sheetData sheetId="16987" refreshError="1"/>
      <sheetData sheetId="16988" refreshError="1"/>
      <sheetData sheetId="16989" refreshError="1"/>
      <sheetData sheetId="16990" refreshError="1"/>
      <sheetData sheetId="16991" refreshError="1"/>
      <sheetData sheetId="16992" refreshError="1"/>
      <sheetData sheetId="16993" refreshError="1"/>
      <sheetData sheetId="16994" refreshError="1"/>
      <sheetData sheetId="16995" refreshError="1"/>
      <sheetData sheetId="16996" refreshError="1"/>
      <sheetData sheetId="16997" refreshError="1"/>
      <sheetData sheetId="16998" refreshError="1"/>
      <sheetData sheetId="16999" refreshError="1"/>
      <sheetData sheetId="17000" refreshError="1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 refreshError="1"/>
      <sheetData sheetId="17023" refreshError="1"/>
      <sheetData sheetId="17024" refreshError="1"/>
      <sheetData sheetId="17025" refreshError="1"/>
      <sheetData sheetId="17026" refreshError="1"/>
      <sheetData sheetId="17027" refreshError="1"/>
      <sheetData sheetId="17028" refreshError="1"/>
      <sheetData sheetId="17029" refreshError="1"/>
      <sheetData sheetId="17030" refreshError="1"/>
      <sheetData sheetId="17031" refreshError="1"/>
      <sheetData sheetId="17032" refreshError="1"/>
      <sheetData sheetId="17033" refreshError="1"/>
      <sheetData sheetId="17034" refreshError="1"/>
      <sheetData sheetId="17035" refreshError="1"/>
      <sheetData sheetId="17036" refreshError="1"/>
      <sheetData sheetId="17037" refreshError="1"/>
      <sheetData sheetId="17038" refreshError="1"/>
      <sheetData sheetId="17039" refreshError="1"/>
      <sheetData sheetId="17040" refreshError="1"/>
      <sheetData sheetId="17041" refreshError="1"/>
      <sheetData sheetId="17042" refreshError="1"/>
      <sheetData sheetId="17043" refreshError="1"/>
      <sheetData sheetId="17044" refreshError="1"/>
      <sheetData sheetId="17045" refreshError="1"/>
      <sheetData sheetId="17046" refreshError="1"/>
      <sheetData sheetId="17047" refreshError="1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 refreshError="1"/>
      <sheetData sheetId="17059" refreshError="1"/>
      <sheetData sheetId="17060" refreshError="1"/>
      <sheetData sheetId="17061" refreshError="1"/>
      <sheetData sheetId="17062" refreshError="1"/>
      <sheetData sheetId="17063" refreshError="1"/>
      <sheetData sheetId="17064" refreshError="1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 refreshError="1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 refreshError="1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 refreshError="1"/>
      <sheetData sheetId="17112" refreshError="1"/>
      <sheetData sheetId="17113" refreshError="1"/>
      <sheetData sheetId="17114" refreshError="1"/>
      <sheetData sheetId="17115" refreshError="1"/>
      <sheetData sheetId="17116" refreshError="1"/>
      <sheetData sheetId="17117" refreshError="1"/>
      <sheetData sheetId="17118" refreshError="1"/>
      <sheetData sheetId="17119" refreshError="1"/>
      <sheetData sheetId="17120" refreshError="1"/>
      <sheetData sheetId="17121" refreshError="1"/>
      <sheetData sheetId="17122" refreshError="1"/>
      <sheetData sheetId="17123" refreshError="1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 refreshError="1"/>
      <sheetData sheetId="17144" refreshError="1"/>
      <sheetData sheetId="17145" refreshError="1"/>
      <sheetData sheetId="17146" refreshError="1"/>
      <sheetData sheetId="17147" refreshError="1"/>
      <sheetData sheetId="17148" refreshError="1"/>
      <sheetData sheetId="17149" refreshError="1"/>
      <sheetData sheetId="17150" refreshError="1"/>
      <sheetData sheetId="17151" refreshError="1"/>
      <sheetData sheetId="17152" refreshError="1"/>
      <sheetData sheetId="17153" refreshError="1"/>
      <sheetData sheetId="17154" refreshError="1"/>
      <sheetData sheetId="17155" refreshError="1"/>
      <sheetData sheetId="17156" refreshError="1"/>
      <sheetData sheetId="17157" refreshError="1"/>
      <sheetData sheetId="17158"/>
      <sheetData sheetId="17159" refreshError="1"/>
      <sheetData sheetId="17160" refreshError="1"/>
      <sheetData sheetId="17161" refreshError="1"/>
      <sheetData sheetId="17162" refreshError="1"/>
      <sheetData sheetId="17163" refreshError="1"/>
      <sheetData sheetId="17164" refreshError="1"/>
      <sheetData sheetId="17165" refreshError="1"/>
      <sheetData sheetId="17166" refreshError="1"/>
      <sheetData sheetId="17167" refreshError="1"/>
      <sheetData sheetId="17168" refreshError="1"/>
      <sheetData sheetId="17169" refreshError="1"/>
      <sheetData sheetId="17170" refreshError="1"/>
      <sheetData sheetId="17171" refreshError="1"/>
      <sheetData sheetId="17172" refreshError="1"/>
      <sheetData sheetId="17173" refreshError="1"/>
      <sheetData sheetId="17174" refreshError="1"/>
      <sheetData sheetId="17175" refreshError="1"/>
      <sheetData sheetId="17176" refreshError="1"/>
      <sheetData sheetId="17177" refreshError="1"/>
      <sheetData sheetId="17178" refreshError="1"/>
      <sheetData sheetId="17179" refreshError="1"/>
      <sheetData sheetId="17180" refreshError="1"/>
      <sheetData sheetId="17181" refreshError="1"/>
      <sheetData sheetId="17182" refreshError="1"/>
      <sheetData sheetId="17183" refreshError="1"/>
      <sheetData sheetId="17184" refreshError="1"/>
      <sheetData sheetId="17185" refreshError="1"/>
      <sheetData sheetId="17186" refreshError="1"/>
      <sheetData sheetId="17187" refreshError="1"/>
      <sheetData sheetId="17188" refreshError="1"/>
      <sheetData sheetId="17189" refreshError="1"/>
      <sheetData sheetId="17190">
        <row r="9">
          <cell r="A9" t="str">
            <v>A</v>
          </cell>
        </row>
      </sheetData>
      <sheetData sheetId="17191">
        <row r="9">
          <cell r="A9" t="str">
            <v>A</v>
          </cell>
        </row>
      </sheetData>
      <sheetData sheetId="17192">
        <row r="9">
          <cell r="A9" t="str">
            <v>A</v>
          </cell>
        </row>
      </sheetData>
      <sheetData sheetId="17193">
        <row r="9">
          <cell r="A9" t="str">
            <v>A</v>
          </cell>
        </row>
      </sheetData>
      <sheetData sheetId="17194">
        <row r="9">
          <cell r="A9" t="str">
            <v>A</v>
          </cell>
        </row>
      </sheetData>
      <sheetData sheetId="17195">
        <row r="9">
          <cell r="A9" t="str">
            <v>A</v>
          </cell>
        </row>
      </sheetData>
      <sheetData sheetId="17196">
        <row r="9">
          <cell r="A9" t="str">
            <v>A</v>
          </cell>
        </row>
      </sheetData>
      <sheetData sheetId="17197">
        <row r="9">
          <cell r="A9" t="str">
            <v>A</v>
          </cell>
        </row>
      </sheetData>
      <sheetData sheetId="17198">
        <row r="9">
          <cell r="A9" t="str">
            <v>A</v>
          </cell>
        </row>
      </sheetData>
      <sheetData sheetId="17199">
        <row r="9">
          <cell r="A9" t="str">
            <v>A</v>
          </cell>
        </row>
      </sheetData>
      <sheetData sheetId="17200">
        <row r="9">
          <cell r="A9" t="str">
            <v>A</v>
          </cell>
        </row>
      </sheetData>
      <sheetData sheetId="17201">
        <row r="9">
          <cell r="A9" t="str">
            <v>A</v>
          </cell>
        </row>
      </sheetData>
      <sheetData sheetId="17202">
        <row r="9">
          <cell r="A9" t="str">
            <v>A</v>
          </cell>
        </row>
      </sheetData>
      <sheetData sheetId="17203">
        <row r="9">
          <cell r="A9" t="str">
            <v>A</v>
          </cell>
        </row>
      </sheetData>
      <sheetData sheetId="17204">
        <row r="9">
          <cell r="A9" t="str">
            <v>A</v>
          </cell>
        </row>
      </sheetData>
      <sheetData sheetId="17205">
        <row r="9">
          <cell r="A9" t="str">
            <v>A</v>
          </cell>
        </row>
      </sheetData>
      <sheetData sheetId="17206">
        <row r="9">
          <cell r="A9" t="str">
            <v>A</v>
          </cell>
        </row>
      </sheetData>
      <sheetData sheetId="17207">
        <row r="9">
          <cell r="A9" t="str">
            <v>A</v>
          </cell>
        </row>
      </sheetData>
      <sheetData sheetId="17208">
        <row r="9">
          <cell r="A9" t="str">
            <v>A</v>
          </cell>
        </row>
      </sheetData>
      <sheetData sheetId="17209">
        <row r="9">
          <cell r="A9" t="str">
            <v>A</v>
          </cell>
        </row>
      </sheetData>
      <sheetData sheetId="17210">
        <row r="9">
          <cell r="A9" t="str">
            <v>A</v>
          </cell>
        </row>
      </sheetData>
      <sheetData sheetId="17211">
        <row r="9">
          <cell r="A9" t="str">
            <v>A</v>
          </cell>
        </row>
      </sheetData>
      <sheetData sheetId="17212" refreshError="1"/>
      <sheetData sheetId="17213" refreshError="1"/>
      <sheetData sheetId="17214" refreshError="1"/>
      <sheetData sheetId="17215" refreshError="1"/>
      <sheetData sheetId="17216" refreshError="1"/>
      <sheetData sheetId="17217" refreshError="1"/>
      <sheetData sheetId="17218" refreshError="1"/>
      <sheetData sheetId="17219" refreshError="1"/>
      <sheetData sheetId="17220" refreshError="1"/>
      <sheetData sheetId="17221" refreshError="1"/>
      <sheetData sheetId="17222" refreshError="1"/>
      <sheetData sheetId="17223" refreshError="1"/>
      <sheetData sheetId="17224" refreshError="1"/>
      <sheetData sheetId="17225" refreshError="1"/>
      <sheetData sheetId="17226" refreshError="1"/>
      <sheetData sheetId="17227" refreshError="1"/>
      <sheetData sheetId="17228" refreshError="1"/>
      <sheetData sheetId="17229" refreshError="1"/>
      <sheetData sheetId="17230" refreshError="1"/>
      <sheetData sheetId="17231" refreshError="1"/>
      <sheetData sheetId="17232" refreshError="1"/>
      <sheetData sheetId="17233">
        <row r="9">
          <cell r="A9" t="str">
            <v>A</v>
          </cell>
        </row>
      </sheetData>
      <sheetData sheetId="17234">
        <row r="9">
          <cell r="A9" t="str">
            <v>A</v>
          </cell>
        </row>
      </sheetData>
      <sheetData sheetId="17235">
        <row r="9">
          <cell r="A9" t="str">
            <v>A</v>
          </cell>
        </row>
      </sheetData>
      <sheetData sheetId="17236">
        <row r="9">
          <cell r="A9" t="str">
            <v>A</v>
          </cell>
        </row>
      </sheetData>
      <sheetData sheetId="17237">
        <row r="9">
          <cell r="A9" t="str">
            <v>A</v>
          </cell>
        </row>
      </sheetData>
      <sheetData sheetId="17238">
        <row r="9">
          <cell r="A9" t="str">
            <v>A</v>
          </cell>
        </row>
      </sheetData>
      <sheetData sheetId="17239">
        <row r="9">
          <cell r="A9" t="str">
            <v>A</v>
          </cell>
        </row>
      </sheetData>
      <sheetData sheetId="17240" refreshError="1"/>
      <sheetData sheetId="17241" refreshError="1"/>
      <sheetData sheetId="17242" refreshError="1"/>
      <sheetData sheetId="17243" refreshError="1"/>
      <sheetData sheetId="17244">
        <row r="9">
          <cell r="A9" t="str">
            <v>A</v>
          </cell>
        </row>
      </sheetData>
      <sheetData sheetId="17245">
        <row r="9">
          <cell r="A9" t="str">
            <v>A</v>
          </cell>
        </row>
      </sheetData>
      <sheetData sheetId="17246" refreshError="1"/>
      <sheetData sheetId="17247" refreshError="1"/>
      <sheetData sheetId="17248" refreshError="1"/>
      <sheetData sheetId="17249" refreshError="1"/>
      <sheetData sheetId="17250">
        <row r="9">
          <cell r="A9" t="str">
            <v>A</v>
          </cell>
        </row>
      </sheetData>
      <sheetData sheetId="17251">
        <row r="9">
          <cell r="A9" t="str">
            <v>A</v>
          </cell>
        </row>
      </sheetData>
      <sheetData sheetId="17252">
        <row r="9">
          <cell r="A9" t="str">
            <v>A</v>
          </cell>
        </row>
      </sheetData>
      <sheetData sheetId="17253">
        <row r="9">
          <cell r="A9" t="str">
            <v>A</v>
          </cell>
        </row>
      </sheetData>
      <sheetData sheetId="17254">
        <row r="9">
          <cell r="A9" t="str">
            <v>A</v>
          </cell>
        </row>
      </sheetData>
      <sheetData sheetId="17255">
        <row r="9">
          <cell r="A9" t="str">
            <v>A</v>
          </cell>
        </row>
      </sheetData>
      <sheetData sheetId="17256">
        <row r="9">
          <cell r="A9" t="str">
            <v>A</v>
          </cell>
        </row>
      </sheetData>
      <sheetData sheetId="17257">
        <row r="9">
          <cell r="A9" t="str">
            <v>A</v>
          </cell>
        </row>
      </sheetData>
      <sheetData sheetId="17258">
        <row r="9">
          <cell r="A9" t="str">
            <v>A</v>
          </cell>
        </row>
      </sheetData>
      <sheetData sheetId="17259">
        <row r="9">
          <cell r="A9" t="str">
            <v>A</v>
          </cell>
        </row>
      </sheetData>
      <sheetData sheetId="17260">
        <row r="9">
          <cell r="A9" t="str">
            <v>A</v>
          </cell>
        </row>
      </sheetData>
      <sheetData sheetId="17261">
        <row r="9">
          <cell r="A9" t="str">
            <v>A</v>
          </cell>
        </row>
      </sheetData>
      <sheetData sheetId="17262">
        <row r="9">
          <cell r="A9" t="str">
            <v>A</v>
          </cell>
        </row>
      </sheetData>
      <sheetData sheetId="17263">
        <row r="9">
          <cell r="A9" t="str">
            <v>A</v>
          </cell>
        </row>
      </sheetData>
      <sheetData sheetId="17264">
        <row r="9">
          <cell r="A9" t="str">
            <v>A</v>
          </cell>
        </row>
      </sheetData>
      <sheetData sheetId="17265">
        <row r="9">
          <cell r="A9" t="str">
            <v>A</v>
          </cell>
        </row>
      </sheetData>
      <sheetData sheetId="17266">
        <row r="9">
          <cell r="A9" t="str">
            <v>A</v>
          </cell>
        </row>
      </sheetData>
      <sheetData sheetId="17267">
        <row r="9">
          <cell r="A9" t="str">
            <v>A</v>
          </cell>
        </row>
      </sheetData>
      <sheetData sheetId="17268">
        <row r="9">
          <cell r="A9" t="str">
            <v>A</v>
          </cell>
        </row>
      </sheetData>
      <sheetData sheetId="17269">
        <row r="9">
          <cell r="A9" t="str">
            <v>A</v>
          </cell>
        </row>
      </sheetData>
      <sheetData sheetId="17270">
        <row r="9">
          <cell r="A9" t="str">
            <v>A</v>
          </cell>
        </row>
      </sheetData>
      <sheetData sheetId="17271">
        <row r="9">
          <cell r="A9" t="str">
            <v>A</v>
          </cell>
        </row>
      </sheetData>
      <sheetData sheetId="17272">
        <row r="9">
          <cell r="A9" t="str">
            <v>A</v>
          </cell>
        </row>
      </sheetData>
      <sheetData sheetId="17273">
        <row r="9">
          <cell r="A9" t="str">
            <v>A</v>
          </cell>
        </row>
      </sheetData>
      <sheetData sheetId="17274">
        <row r="9">
          <cell r="A9" t="str">
            <v>A</v>
          </cell>
        </row>
      </sheetData>
      <sheetData sheetId="17275">
        <row r="9">
          <cell r="A9" t="str">
            <v>A</v>
          </cell>
        </row>
      </sheetData>
      <sheetData sheetId="17276">
        <row r="9">
          <cell r="A9" t="str">
            <v>A</v>
          </cell>
        </row>
      </sheetData>
      <sheetData sheetId="17277">
        <row r="9">
          <cell r="A9" t="str">
            <v>A</v>
          </cell>
        </row>
      </sheetData>
      <sheetData sheetId="17278">
        <row r="9">
          <cell r="A9" t="str">
            <v>A</v>
          </cell>
        </row>
      </sheetData>
      <sheetData sheetId="17279">
        <row r="9">
          <cell r="A9" t="str">
            <v>A</v>
          </cell>
        </row>
      </sheetData>
      <sheetData sheetId="17280">
        <row r="9">
          <cell r="A9" t="str">
            <v>A</v>
          </cell>
        </row>
      </sheetData>
      <sheetData sheetId="17281">
        <row r="9">
          <cell r="A9" t="str">
            <v>A</v>
          </cell>
        </row>
      </sheetData>
      <sheetData sheetId="17282">
        <row r="9">
          <cell r="A9" t="str">
            <v>A</v>
          </cell>
        </row>
      </sheetData>
      <sheetData sheetId="17283">
        <row r="9">
          <cell r="A9" t="str">
            <v>A</v>
          </cell>
        </row>
      </sheetData>
      <sheetData sheetId="17284">
        <row r="9">
          <cell r="A9" t="str">
            <v>A</v>
          </cell>
        </row>
      </sheetData>
      <sheetData sheetId="17285" refreshError="1"/>
      <sheetData sheetId="17286" refreshError="1"/>
      <sheetData sheetId="17287" refreshError="1"/>
      <sheetData sheetId="17288" refreshError="1"/>
      <sheetData sheetId="17289" refreshError="1"/>
      <sheetData sheetId="17290" refreshError="1"/>
      <sheetData sheetId="17291" refreshError="1"/>
      <sheetData sheetId="17292"/>
      <sheetData sheetId="17293" refreshError="1"/>
      <sheetData sheetId="17294" refreshError="1"/>
      <sheetData sheetId="17295" refreshError="1"/>
      <sheetData sheetId="17296" refreshError="1"/>
      <sheetData sheetId="17297" refreshError="1"/>
      <sheetData sheetId="17298" refreshError="1"/>
      <sheetData sheetId="17299" refreshError="1"/>
      <sheetData sheetId="17300" refreshError="1"/>
      <sheetData sheetId="17301" refreshError="1"/>
      <sheetData sheetId="17302" refreshError="1"/>
      <sheetData sheetId="17303" refreshError="1"/>
      <sheetData sheetId="17304" refreshError="1"/>
      <sheetData sheetId="17305" refreshError="1"/>
      <sheetData sheetId="17306" refreshError="1"/>
      <sheetData sheetId="17307" refreshError="1"/>
      <sheetData sheetId="17308" refreshError="1"/>
      <sheetData sheetId="17309" refreshError="1"/>
      <sheetData sheetId="17310" refreshError="1"/>
      <sheetData sheetId="17311" refreshError="1"/>
      <sheetData sheetId="17312" refreshError="1"/>
      <sheetData sheetId="17313" refreshError="1"/>
      <sheetData sheetId="17314" refreshError="1"/>
      <sheetData sheetId="17315">
        <row r="9">
          <cell r="A9" t="str">
            <v>A</v>
          </cell>
        </row>
      </sheetData>
      <sheetData sheetId="17316">
        <row r="9">
          <cell r="A9" t="str">
            <v>A</v>
          </cell>
        </row>
      </sheetData>
      <sheetData sheetId="17317" refreshError="1"/>
      <sheetData sheetId="17318"/>
      <sheetData sheetId="17319"/>
      <sheetData sheetId="17320"/>
      <sheetData sheetId="17321"/>
      <sheetData sheetId="17322"/>
      <sheetData sheetId="17323">
        <row r="9">
          <cell r="A9" t="str">
            <v>A</v>
          </cell>
        </row>
      </sheetData>
      <sheetData sheetId="17324">
        <row r="9">
          <cell r="A9" t="str">
            <v>A</v>
          </cell>
        </row>
      </sheetData>
      <sheetData sheetId="17325">
        <row r="9">
          <cell r="A9" t="str">
            <v>A</v>
          </cell>
        </row>
      </sheetData>
      <sheetData sheetId="17326">
        <row r="9">
          <cell r="A9" t="str">
            <v>A</v>
          </cell>
        </row>
      </sheetData>
      <sheetData sheetId="17327">
        <row r="9">
          <cell r="A9" t="str">
            <v>A</v>
          </cell>
        </row>
      </sheetData>
      <sheetData sheetId="17328">
        <row r="9">
          <cell r="A9" t="str">
            <v>A</v>
          </cell>
        </row>
      </sheetData>
      <sheetData sheetId="17329">
        <row r="9">
          <cell r="A9" t="str">
            <v>A</v>
          </cell>
        </row>
      </sheetData>
      <sheetData sheetId="17330">
        <row r="9">
          <cell r="A9" t="str">
            <v>A</v>
          </cell>
        </row>
      </sheetData>
      <sheetData sheetId="17331">
        <row r="9">
          <cell r="A9" t="str">
            <v>A</v>
          </cell>
        </row>
      </sheetData>
      <sheetData sheetId="17332">
        <row r="9">
          <cell r="A9" t="str">
            <v>A</v>
          </cell>
        </row>
      </sheetData>
      <sheetData sheetId="17333">
        <row r="9">
          <cell r="A9" t="str">
            <v>A</v>
          </cell>
        </row>
      </sheetData>
      <sheetData sheetId="17334">
        <row r="9">
          <cell r="A9" t="str">
            <v>A</v>
          </cell>
        </row>
      </sheetData>
      <sheetData sheetId="17335">
        <row r="9">
          <cell r="A9" t="str">
            <v>A</v>
          </cell>
        </row>
      </sheetData>
      <sheetData sheetId="17336">
        <row r="9">
          <cell r="A9" t="str">
            <v>A</v>
          </cell>
        </row>
      </sheetData>
      <sheetData sheetId="17337">
        <row r="9">
          <cell r="A9" t="str">
            <v>A</v>
          </cell>
        </row>
      </sheetData>
      <sheetData sheetId="17338">
        <row r="9">
          <cell r="A9" t="str">
            <v>A</v>
          </cell>
        </row>
      </sheetData>
      <sheetData sheetId="17339">
        <row r="9">
          <cell r="A9" t="str">
            <v>A</v>
          </cell>
        </row>
      </sheetData>
      <sheetData sheetId="17340">
        <row r="9">
          <cell r="A9" t="str">
            <v>A</v>
          </cell>
        </row>
      </sheetData>
      <sheetData sheetId="17341">
        <row r="9">
          <cell r="A9" t="str">
            <v>A</v>
          </cell>
        </row>
      </sheetData>
      <sheetData sheetId="17342" refreshError="1"/>
      <sheetData sheetId="17343" refreshError="1"/>
      <sheetData sheetId="17344" refreshError="1"/>
      <sheetData sheetId="17345" refreshError="1"/>
      <sheetData sheetId="17346" refreshError="1"/>
      <sheetData sheetId="17347" refreshError="1"/>
      <sheetData sheetId="17348">
        <row r="9">
          <cell r="A9" t="str">
            <v>A</v>
          </cell>
        </row>
      </sheetData>
      <sheetData sheetId="17349">
        <row r="9">
          <cell r="A9" t="str">
            <v>A</v>
          </cell>
        </row>
      </sheetData>
      <sheetData sheetId="17350">
        <row r="9">
          <cell r="A9" t="str">
            <v>A</v>
          </cell>
        </row>
      </sheetData>
      <sheetData sheetId="17351" refreshError="1"/>
      <sheetData sheetId="17352" refreshError="1"/>
      <sheetData sheetId="17353" refreshError="1"/>
      <sheetData sheetId="17354" refreshError="1"/>
      <sheetData sheetId="17355" refreshError="1"/>
      <sheetData sheetId="17356" refreshError="1"/>
      <sheetData sheetId="17357" refreshError="1"/>
      <sheetData sheetId="17358">
        <row r="9">
          <cell r="A9" t="str">
            <v>A</v>
          </cell>
        </row>
      </sheetData>
      <sheetData sheetId="17359" refreshError="1"/>
      <sheetData sheetId="17360"/>
      <sheetData sheetId="17361"/>
      <sheetData sheetId="17362"/>
      <sheetData sheetId="17363"/>
      <sheetData sheetId="17364"/>
      <sheetData sheetId="17365"/>
      <sheetData sheetId="17366"/>
      <sheetData sheetId="17367"/>
      <sheetData sheetId="17368"/>
      <sheetData sheetId="17369"/>
      <sheetData sheetId="17370"/>
      <sheetData sheetId="17371"/>
      <sheetData sheetId="17372"/>
      <sheetData sheetId="17373"/>
      <sheetData sheetId="17374"/>
      <sheetData sheetId="17375"/>
      <sheetData sheetId="17376"/>
      <sheetData sheetId="17377"/>
      <sheetData sheetId="17378"/>
      <sheetData sheetId="17379"/>
      <sheetData sheetId="17380"/>
      <sheetData sheetId="17381"/>
      <sheetData sheetId="17382">
        <row r="9">
          <cell r="A9" t="str">
            <v>A</v>
          </cell>
        </row>
      </sheetData>
      <sheetData sheetId="17383">
        <row r="9">
          <cell r="A9" t="str">
            <v>A</v>
          </cell>
        </row>
      </sheetData>
      <sheetData sheetId="17384">
        <row r="9">
          <cell r="A9" t="str">
            <v>A</v>
          </cell>
        </row>
      </sheetData>
      <sheetData sheetId="17385">
        <row r="9">
          <cell r="A9" t="str">
            <v>A</v>
          </cell>
        </row>
      </sheetData>
      <sheetData sheetId="17386">
        <row r="9">
          <cell r="A9" t="str">
            <v>A</v>
          </cell>
        </row>
      </sheetData>
      <sheetData sheetId="17387">
        <row r="9">
          <cell r="A9" t="str">
            <v>A</v>
          </cell>
        </row>
      </sheetData>
      <sheetData sheetId="17388">
        <row r="9">
          <cell r="A9" t="str">
            <v>A</v>
          </cell>
        </row>
      </sheetData>
      <sheetData sheetId="17389"/>
      <sheetData sheetId="17390"/>
      <sheetData sheetId="17391"/>
      <sheetData sheetId="17392"/>
      <sheetData sheetId="17393">
        <row r="9">
          <cell r="A9" t="str">
            <v>A</v>
          </cell>
        </row>
      </sheetData>
      <sheetData sheetId="17394">
        <row r="9">
          <cell r="A9" t="str">
            <v>A</v>
          </cell>
        </row>
      </sheetData>
      <sheetData sheetId="17395"/>
      <sheetData sheetId="17396"/>
      <sheetData sheetId="17397"/>
      <sheetData sheetId="17398"/>
      <sheetData sheetId="17399">
        <row r="9">
          <cell r="A9" t="str">
            <v>A</v>
          </cell>
        </row>
      </sheetData>
      <sheetData sheetId="17400"/>
      <sheetData sheetId="17401"/>
      <sheetData sheetId="17402"/>
      <sheetData sheetId="17403">
        <row r="9">
          <cell r="A9" t="str">
            <v>A</v>
          </cell>
        </row>
      </sheetData>
      <sheetData sheetId="17404"/>
      <sheetData sheetId="17405">
        <row r="9">
          <cell r="A9" t="str">
            <v>A</v>
          </cell>
        </row>
      </sheetData>
      <sheetData sheetId="17406">
        <row r="9">
          <cell r="A9" t="str">
            <v>A</v>
          </cell>
        </row>
      </sheetData>
      <sheetData sheetId="17407">
        <row r="9">
          <cell r="A9" t="str">
            <v>A</v>
          </cell>
        </row>
      </sheetData>
      <sheetData sheetId="17408">
        <row r="9">
          <cell r="A9" t="str">
            <v>A</v>
          </cell>
        </row>
      </sheetData>
      <sheetData sheetId="17409">
        <row r="9">
          <cell r="A9" t="str">
            <v>A</v>
          </cell>
        </row>
      </sheetData>
      <sheetData sheetId="17410">
        <row r="9">
          <cell r="A9" t="str">
            <v>A</v>
          </cell>
        </row>
      </sheetData>
      <sheetData sheetId="17411">
        <row r="9">
          <cell r="A9" t="str">
            <v>A</v>
          </cell>
        </row>
      </sheetData>
      <sheetData sheetId="17412">
        <row r="9">
          <cell r="A9" t="str">
            <v>A</v>
          </cell>
        </row>
      </sheetData>
      <sheetData sheetId="17413"/>
      <sheetData sheetId="17414">
        <row r="9">
          <cell r="A9" t="str">
            <v>A</v>
          </cell>
        </row>
      </sheetData>
      <sheetData sheetId="17415"/>
      <sheetData sheetId="17416"/>
      <sheetData sheetId="17417">
        <row r="9">
          <cell r="A9" t="str">
            <v>A</v>
          </cell>
        </row>
      </sheetData>
      <sheetData sheetId="17418">
        <row r="9">
          <cell r="A9" t="str">
            <v>A</v>
          </cell>
        </row>
      </sheetData>
      <sheetData sheetId="17419">
        <row r="9">
          <cell r="A9" t="str">
            <v>A</v>
          </cell>
        </row>
      </sheetData>
      <sheetData sheetId="17420">
        <row r="9">
          <cell r="A9" t="str">
            <v>A</v>
          </cell>
        </row>
      </sheetData>
      <sheetData sheetId="17421">
        <row r="9">
          <cell r="A9" t="str">
            <v>A</v>
          </cell>
        </row>
      </sheetData>
      <sheetData sheetId="17422">
        <row r="9">
          <cell r="A9" t="str">
            <v>A</v>
          </cell>
        </row>
      </sheetData>
      <sheetData sheetId="17423">
        <row r="9">
          <cell r="A9" t="str">
            <v>A</v>
          </cell>
        </row>
      </sheetData>
      <sheetData sheetId="17424">
        <row r="9">
          <cell r="A9" t="str">
            <v>A</v>
          </cell>
        </row>
      </sheetData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 refreshError="1"/>
      <sheetData sheetId="17442" refreshError="1"/>
      <sheetData sheetId="17443" refreshError="1"/>
      <sheetData sheetId="17444" refreshError="1"/>
      <sheetData sheetId="17445" refreshError="1"/>
      <sheetData sheetId="17446" refreshError="1"/>
      <sheetData sheetId="17447" refreshError="1"/>
      <sheetData sheetId="17448" refreshError="1"/>
      <sheetData sheetId="17449" refreshError="1"/>
      <sheetData sheetId="17450" refreshError="1"/>
      <sheetData sheetId="17451" refreshError="1"/>
      <sheetData sheetId="17452" refreshError="1"/>
      <sheetData sheetId="17453" refreshError="1"/>
      <sheetData sheetId="17454" refreshError="1"/>
      <sheetData sheetId="17455" refreshError="1"/>
      <sheetData sheetId="17456"/>
      <sheetData sheetId="17457" refreshError="1"/>
      <sheetData sheetId="17458" refreshError="1"/>
      <sheetData sheetId="17459" refreshError="1"/>
      <sheetData sheetId="17460" refreshError="1"/>
      <sheetData sheetId="17461" refreshError="1"/>
      <sheetData sheetId="17462" refreshError="1"/>
      <sheetData sheetId="17463" refreshError="1"/>
      <sheetData sheetId="17464" refreshError="1"/>
      <sheetData sheetId="17465"/>
      <sheetData sheetId="17466" refreshError="1"/>
      <sheetData sheetId="17467" refreshError="1"/>
      <sheetData sheetId="17468" refreshError="1"/>
      <sheetData sheetId="17469" refreshError="1"/>
      <sheetData sheetId="17470" refreshError="1"/>
      <sheetData sheetId="17471" refreshError="1"/>
      <sheetData sheetId="17472" refreshError="1"/>
      <sheetData sheetId="17473"/>
      <sheetData sheetId="17474"/>
      <sheetData sheetId="17475"/>
      <sheetData sheetId="17476"/>
      <sheetData sheetId="17477"/>
      <sheetData sheetId="17478"/>
      <sheetData sheetId="17479" refreshError="1"/>
      <sheetData sheetId="17480"/>
      <sheetData sheetId="17481"/>
      <sheetData sheetId="17482"/>
      <sheetData sheetId="17483"/>
      <sheetData sheetId="17484" refreshError="1"/>
      <sheetData sheetId="17485" refreshError="1"/>
      <sheetData sheetId="17486"/>
      <sheetData sheetId="17487"/>
      <sheetData sheetId="17488"/>
      <sheetData sheetId="17489"/>
      <sheetData sheetId="17490"/>
      <sheetData sheetId="17491" refreshError="1"/>
      <sheetData sheetId="17492" refreshError="1"/>
      <sheetData sheetId="17493" refreshError="1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/>
      <sheetData sheetId="17516" refreshError="1"/>
      <sheetData sheetId="17517" refreshError="1"/>
      <sheetData sheetId="17518"/>
      <sheetData sheetId="17519" refreshError="1"/>
      <sheetData sheetId="17520" refreshError="1"/>
      <sheetData sheetId="17521" refreshError="1"/>
      <sheetData sheetId="17522"/>
      <sheetData sheetId="17523"/>
      <sheetData sheetId="17524" refreshError="1"/>
      <sheetData sheetId="17525"/>
      <sheetData sheetId="17526"/>
      <sheetData sheetId="17527"/>
      <sheetData sheetId="17528"/>
      <sheetData sheetId="17529"/>
      <sheetData sheetId="17530"/>
      <sheetData sheetId="17531"/>
      <sheetData sheetId="17532"/>
      <sheetData sheetId="17533"/>
      <sheetData sheetId="17534"/>
      <sheetData sheetId="17535"/>
      <sheetData sheetId="17536"/>
      <sheetData sheetId="17537"/>
      <sheetData sheetId="17538"/>
      <sheetData sheetId="17539"/>
      <sheetData sheetId="17540"/>
      <sheetData sheetId="17541"/>
      <sheetData sheetId="17542"/>
      <sheetData sheetId="17543"/>
      <sheetData sheetId="17544"/>
      <sheetData sheetId="17545"/>
      <sheetData sheetId="17546"/>
      <sheetData sheetId="17547"/>
      <sheetData sheetId="17548"/>
      <sheetData sheetId="17549"/>
      <sheetData sheetId="17550"/>
      <sheetData sheetId="17551"/>
      <sheetData sheetId="17552"/>
      <sheetData sheetId="17553"/>
      <sheetData sheetId="17554"/>
      <sheetData sheetId="17555"/>
      <sheetData sheetId="17556"/>
      <sheetData sheetId="17557"/>
      <sheetData sheetId="17558"/>
      <sheetData sheetId="17559"/>
      <sheetData sheetId="17560"/>
      <sheetData sheetId="17561" refreshError="1"/>
      <sheetData sheetId="17562" refreshError="1"/>
      <sheetData sheetId="17563" refreshError="1"/>
      <sheetData sheetId="17564"/>
      <sheetData sheetId="17565"/>
      <sheetData sheetId="17566"/>
      <sheetData sheetId="17567"/>
      <sheetData sheetId="17568"/>
      <sheetData sheetId="17569"/>
      <sheetData sheetId="17570"/>
      <sheetData sheetId="17571"/>
      <sheetData sheetId="17572" refreshError="1"/>
      <sheetData sheetId="17573"/>
      <sheetData sheetId="17574"/>
      <sheetData sheetId="17575"/>
      <sheetData sheetId="17576"/>
      <sheetData sheetId="17577"/>
      <sheetData sheetId="17578"/>
      <sheetData sheetId="17579"/>
      <sheetData sheetId="17580"/>
      <sheetData sheetId="17581"/>
      <sheetData sheetId="17582"/>
      <sheetData sheetId="17583"/>
      <sheetData sheetId="17584"/>
      <sheetData sheetId="17585"/>
      <sheetData sheetId="17586"/>
      <sheetData sheetId="17587"/>
      <sheetData sheetId="17588"/>
      <sheetData sheetId="17589"/>
      <sheetData sheetId="17590"/>
      <sheetData sheetId="17591"/>
      <sheetData sheetId="17592"/>
      <sheetData sheetId="17593"/>
      <sheetData sheetId="17594"/>
      <sheetData sheetId="17595"/>
      <sheetData sheetId="17596"/>
      <sheetData sheetId="17597"/>
      <sheetData sheetId="17598"/>
      <sheetData sheetId="17599"/>
      <sheetData sheetId="17600"/>
      <sheetData sheetId="17601"/>
      <sheetData sheetId="17602"/>
      <sheetData sheetId="17603"/>
      <sheetData sheetId="17604"/>
      <sheetData sheetId="17605"/>
      <sheetData sheetId="17606"/>
      <sheetData sheetId="17607"/>
      <sheetData sheetId="17608"/>
      <sheetData sheetId="17609"/>
      <sheetData sheetId="17610"/>
      <sheetData sheetId="17611"/>
      <sheetData sheetId="17612"/>
      <sheetData sheetId="17613"/>
      <sheetData sheetId="17614"/>
      <sheetData sheetId="17615"/>
      <sheetData sheetId="17616"/>
      <sheetData sheetId="17617"/>
      <sheetData sheetId="17618"/>
      <sheetData sheetId="17619"/>
      <sheetData sheetId="17620"/>
      <sheetData sheetId="17621"/>
      <sheetData sheetId="17622"/>
      <sheetData sheetId="17623"/>
      <sheetData sheetId="17624"/>
      <sheetData sheetId="17625"/>
      <sheetData sheetId="17626"/>
      <sheetData sheetId="17627"/>
      <sheetData sheetId="17628"/>
      <sheetData sheetId="17629"/>
      <sheetData sheetId="17630"/>
      <sheetData sheetId="17631"/>
      <sheetData sheetId="17632"/>
      <sheetData sheetId="17633"/>
      <sheetData sheetId="17634"/>
      <sheetData sheetId="17635"/>
      <sheetData sheetId="17636"/>
      <sheetData sheetId="17637"/>
      <sheetData sheetId="17638"/>
      <sheetData sheetId="17639"/>
      <sheetData sheetId="17640"/>
      <sheetData sheetId="17641"/>
      <sheetData sheetId="17642"/>
      <sheetData sheetId="17643"/>
      <sheetData sheetId="17644"/>
      <sheetData sheetId="17645"/>
      <sheetData sheetId="17646" refreshError="1"/>
      <sheetData sheetId="17647"/>
      <sheetData sheetId="17648"/>
      <sheetData sheetId="17649"/>
      <sheetData sheetId="17650"/>
      <sheetData sheetId="17651"/>
      <sheetData sheetId="17652"/>
      <sheetData sheetId="17653"/>
      <sheetData sheetId="17654"/>
      <sheetData sheetId="17655"/>
      <sheetData sheetId="17656"/>
      <sheetData sheetId="17657"/>
      <sheetData sheetId="17658"/>
      <sheetData sheetId="17659" refreshError="1"/>
      <sheetData sheetId="17660" refreshError="1"/>
      <sheetData sheetId="17661" refreshError="1"/>
      <sheetData sheetId="17662" refreshError="1"/>
      <sheetData sheetId="17663" refreshError="1"/>
      <sheetData sheetId="17664"/>
      <sheetData sheetId="17665"/>
      <sheetData sheetId="17666" refreshError="1"/>
      <sheetData sheetId="17667"/>
      <sheetData sheetId="17668"/>
      <sheetData sheetId="17669"/>
      <sheetData sheetId="17670"/>
      <sheetData sheetId="17671"/>
      <sheetData sheetId="17672"/>
      <sheetData sheetId="17673"/>
      <sheetData sheetId="17674"/>
      <sheetData sheetId="17675"/>
      <sheetData sheetId="17676"/>
      <sheetData sheetId="17677"/>
      <sheetData sheetId="17678"/>
      <sheetData sheetId="17679"/>
      <sheetData sheetId="17680"/>
      <sheetData sheetId="17681"/>
      <sheetData sheetId="17682"/>
      <sheetData sheetId="17683"/>
      <sheetData sheetId="17684"/>
      <sheetData sheetId="17685"/>
      <sheetData sheetId="17686"/>
      <sheetData sheetId="17687" refreshError="1"/>
      <sheetData sheetId="17688" refreshError="1"/>
      <sheetData sheetId="17689" refreshError="1"/>
      <sheetData sheetId="17690"/>
      <sheetData sheetId="17691"/>
      <sheetData sheetId="17692"/>
      <sheetData sheetId="17693"/>
      <sheetData sheetId="17694"/>
      <sheetData sheetId="17695"/>
      <sheetData sheetId="17696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/>
      <sheetData sheetId="17707"/>
      <sheetData sheetId="17708"/>
      <sheetData sheetId="17709"/>
      <sheetData sheetId="17710"/>
      <sheetData sheetId="17711"/>
      <sheetData sheetId="17712"/>
      <sheetData sheetId="17713"/>
      <sheetData sheetId="17714"/>
      <sheetData sheetId="17715"/>
      <sheetData sheetId="17716"/>
      <sheetData sheetId="17717"/>
      <sheetData sheetId="17718"/>
      <sheetData sheetId="17719"/>
      <sheetData sheetId="17720"/>
      <sheetData sheetId="17721"/>
      <sheetData sheetId="17722"/>
      <sheetData sheetId="17723"/>
      <sheetData sheetId="17724"/>
      <sheetData sheetId="17725"/>
      <sheetData sheetId="17726"/>
      <sheetData sheetId="17727"/>
      <sheetData sheetId="17728"/>
      <sheetData sheetId="17729"/>
      <sheetData sheetId="17730"/>
      <sheetData sheetId="17731"/>
      <sheetData sheetId="17732"/>
      <sheetData sheetId="17733"/>
      <sheetData sheetId="17734"/>
      <sheetData sheetId="17735"/>
      <sheetData sheetId="17736"/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/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/>
      <sheetData sheetId="17778"/>
      <sheetData sheetId="17779"/>
      <sheetData sheetId="17780"/>
      <sheetData sheetId="17781"/>
      <sheetData sheetId="17782"/>
      <sheetData sheetId="17783"/>
      <sheetData sheetId="17784"/>
      <sheetData sheetId="17785"/>
      <sheetData sheetId="17786"/>
      <sheetData sheetId="17787"/>
      <sheetData sheetId="17788"/>
      <sheetData sheetId="17789"/>
      <sheetData sheetId="17790"/>
      <sheetData sheetId="17791"/>
      <sheetData sheetId="17792"/>
      <sheetData sheetId="17793"/>
      <sheetData sheetId="17794"/>
      <sheetData sheetId="17795"/>
      <sheetData sheetId="17796"/>
      <sheetData sheetId="17797"/>
      <sheetData sheetId="17798" refreshError="1"/>
      <sheetData sheetId="17799" refreshError="1"/>
      <sheetData sheetId="17800" refreshError="1"/>
      <sheetData sheetId="17801" refreshError="1"/>
      <sheetData sheetId="17802" refreshError="1"/>
      <sheetData sheetId="17803" refreshError="1"/>
      <sheetData sheetId="17804" refreshError="1"/>
      <sheetData sheetId="17805" refreshError="1"/>
      <sheetData sheetId="17806" refreshError="1"/>
      <sheetData sheetId="17807" refreshError="1"/>
      <sheetData sheetId="17808" refreshError="1"/>
      <sheetData sheetId="17809" refreshError="1"/>
      <sheetData sheetId="17810" refreshError="1"/>
      <sheetData sheetId="17811" refreshError="1"/>
      <sheetData sheetId="17812" refreshError="1"/>
      <sheetData sheetId="17813" refreshError="1"/>
      <sheetData sheetId="17814" refreshError="1"/>
      <sheetData sheetId="17815" refreshError="1"/>
      <sheetData sheetId="17816" refreshError="1"/>
      <sheetData sheetId="17817" refreshError="1"/>
      <sheetData sheetId="17818" refreshError="1"/>
      <sheetData sheetId="17819" refreshError="1"/>
      <sheetData sheetId="17820" refreshError="1"/>
      <sheetData sheetId="17821" refreshError="1"/>
      <sheetData sheetId="17822" refreshError="1"/>
      <sheetData sheetId="17823" refreshError="1"/>
      <sheetData sheetId="17824" refreshError="1"/>
      <sheetData sheetId="17825" refreshError="1"/>
      <sheetData sheetId="17826" refreshError="1"/>
      <sheetData sheetId="17827" refreshError="1"/>
      <sheetData sheetId="17828" refreshError="1"/>
      <sheetData sheetId="17829" refreshError="1"/>
      <sheetData sheetId="17830" refreshError="1"/>
      <sheetData sheetId="17831" refreshError="1"/>
      <sheetData sheetId="17832" refreshError="1"/>
      <sheetData sheetId="17833" refreshError="1"/>
      <sheetData sheetId="17834" refreshError="1"/>
      <sheetData sheetId="17835" refreshError="1"/>
      <sheetData sheetId="17836" refreshError="1"/>
      <sheetData sheetId="17837" refreshError="1"/>
      <sheetData sheetId="17838" refreshError="1"/>
      <sheetData sheetId="17839" refreshError="1"/>
      <sheetData sheetId="17840" refreshError="1"/>
      <sheetData sheetId="17841" refreshError="1"/>
      <sheetData sheetId="17842" refreshError="1"/>
      <sheetData sheetId="17843" refreshError="1"/>
      <sheetData sheetId="17844" refreshError="1"/>
      <sheetData sheetId="17845" refreshError="1"/>
      <sheetData sheetId="17846" refreshError="1"/>
      <sheetData sheetId="17847" refreshError="1"/>
      <sheetData sheetId="17848" refreshError="1"/>
      <sheetData sheetId="17849" refreshError="1"/>
      <sheetData sheetId="17850" refreshError="1"/>
      <sheetData sheetId="17851"/>
      <sheetData sheetId="17852" refreshError="1"/>
      <sheetData sheetId="17853" refreshError="1"/>
      <sheetData sheetId="17854"/>
      <sheetData sheetId="17855"/>
      <sheetData sheetId="17856" refreshError="1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 refreshError="1"/>
      <sheetData sheetId="17869" refreshError="1"/>
      <sheetData sheetId="17870" refreshError="1"/>
      <sheetData sheetId="17871" refreshError="1"/>
      <sheetData sheetId="17872" refreshError="1"/>
      <sheetData sheetId="17873" refreshError="1"/>
      <sheetData sheetId="17874" refreshError="1"/>
      <sheetData sheetId="17875" refreshError="1"/>
      <sheetData sheetId="17876" refreshError="1"/>
      <sheetData sheetId="17877" refreshError="1"/>
      <sheetData sheetId="17878" refreshError="1"/>
      <sheetData sheetId="17879" refreshError="1"/>
      <sheetData sheetId="17880" refreshError="1"/>
      <sheetData sheetId="17881" refreshError="1"/>
      <sheetData sheetId="17882" refreshError="1"/>
      <sheetData sheetId="17883" refreshError="1"/>
      <sheetData sheetId="17884" refreshError="1"/>
      <sheetData sheetId="17885" refreshError="1"/>
      <sheetData sheetId="17886" refreshError="1"/>
      <sheetData sheetId="17887" refreshError="1"/>
      <sheetData sheetId="17888" refreshError="1"/>
      <sheetData sheetId="17889" refreshError="1"/>
      <sheetData sheetId="17890" refreshError="1"/>
      <sheetData sheetId="17891" refreshError="1"/>
      <sheetData sheetId="17892" refreshError="1"/>
      <sheetData sheetId="17893" refreshError="1"/>
      <sheetData sheetId="17894" refreshError="1"/>
      <sheetData sheetId="17895" refreshError="1"/>
      <sheetData sheetId="17896" refreshError="1"/>
      <sheetData sheetId="17897" refreshError="1"/>
      <sheetData sheetId="17898" refreshError="1"/>
      <sheetData sheetId="17899" refreshError="1"/>
      <sheetData sheetId="17900" refreshError="1"/>
      <sheetData sheetId="17901" refreshError="1"/>
      <sheetData sheetId="17902" refreshError="1"/>
      <sheetData sheetId="17903" refreshError="1"/>
      <sheetData sheetId="17904" refreshError="1"/>
      <sheetData sheetId="17905" refreshError="1"/>
      <sheetData sheetId="17906" refreshError="1"/>
      <sheetData sheetId="17907" refreshError="1"/>
      <sheetData sheetId="17908" refreshError="1"/>
      <sheetData sheetId="17909" refreshError="1"/>
      <sheetData sheetId="17910" refreshError="1"/>
      <sheetData sheetId="17911" refreshError="1"/>
      <sheetData sheetId="17912" refreshError="1"/>
      <sheetData sheetId="17913" refreshError="1"/>
      <sheetData sheetId="17914" refreshError="1"/>
      <sheetData sheetId="17915" refreshError="1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/>
      <sheetData sheetId="17931"/>
      <sheetData sheetId="17932"/>
      <sheetData sheetId="17933"/>
      <sheetData sheetId="17934"/>
      <sheetData sheetId="17935"/>
      <sheetData sheetId="17936"/>
      <sheetData sheetId="17937"/>
      <sheetData sheetId="17938"/>
      <sheetData sheetId="17939"/>
      <sheetData sheetId="17940" refreshError="1"/>
      <sheetData sheetId="17941" refreshError="1"/>
      <sheetData sheetId="17942"/>
      <sheetData sheetId="17943"/>
      <sheetData sheetId="17944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/>
      <sheetData sheetId="17956"/>
      <sheetData sheetId="17957"/>
      <sheetData sheetId="17958"/>
      <sheetData sheetId="17959"/>
      <sheetData sheetId="17960"/>
      <sheetData sheetId="17961"/>
      <sheetData sheetId="17962"/>
      <sheetData sheetId="17963" refreshError="1"/>
      <sheetData sheetId="17964"/>
      <sheetData sheetId="17965"/>
      <sheetData sheetId="17966"/>
      <sheetData sheetId="17967"/>
      <sheetData sheetId="17968"/>
      <sheetData sheetId="17969"/>
      <sheetData sheetId="17970"/>
      <sheetData sheetId="17971"/>
      <sheetData sheetId="17972"/>
      <sheetData sheetId="17973"/>
      <sheetData sheetId="17974"/>
      <sheetData sheetId="17975"/>
      <sheetData sheetId="17976"/>
      <sheetData sheetId="17977"/>
      <sheetData sheetId="17978"/>
      <sheetData sheetId="17979"/>
      <sheetData sheetId="17980"/>
      <sheetData sheetId="17981"/>
      <sheetData sheetId="17982"/>
      <sheetData sheetId="17983"/>
      <sheetData sheetId="17984"/>
      <sheetData sheetId="17985"/>
      <sheetData sheetId="17986"/>
      <sheetData sheetId="17987"/>
      <sheetData sheetId="17988"/>
      <sheetData sheetId="17989"/>
      <sheetData sheetId="17990"/>
      <sheetData sheetId="17991" refreshError="1"/>
      <sheetData sheetId="17992" refreshError="1"/>
      <sheetData sheetId="17993"/>
      <sheetData sheetId="17994" refreshError="1"/>
      <sheetData sheetId="17995" refreshError="1"/>
      <sheetData sheetId="17996" refreshError="1"/>
      <sheetData sheetId="17997" refreshError="1"/>
      <sheetData sheetId="17998" refreshError="1"/>
      <sheetData sheetId="17999" refreshError="1"/>
      <sheetData sheetId="18000" refreshError="1"/>
      <sheetData sheetId="18001" refreshError="1"/>
      <sheetData sheetId="18002" refreshError="1"/>
      <sheetData sheetId="18003" refreshError="1"/>
      <sheetData sheetId="18004" refreshError="1"/>
      <sheetData sheetId="18005" refreshError="1"/>
      <sheetData sheetId="18006" refreshError="1"/>
      <sheetData sheetId="18007" refreshError="1"/>
      <sheetData sheetId="18008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/>
      <sheetData sheetId="18027"/>
      <sheetData sheetId="18028"/>
      <sheetData sheetId="18029"/>
      <sheetData sheetId="18030"/>
      <sheetData sheetId="18031"/>
      <sheetData sheetId="18032"/>
      <sheetData sheetId="18033"/>
      <sheetData sheetId="18034" refreshError="1"/>
      <sheetData sheetId="18035" refreshError="1"/>
      <sheetData sheetId="18036" refreshError="1"/>
      <sheetData sheetId="18037" refreshError="1"/>
      <sheetData sheetId="18038" refreshError="1"/>
      <sheetData sheetId="18039" refreshError="1"/>
      <sheetData sheetId="18040"/>
      <sheetData sheetId="18041"/>
      <sheetData sheetId="18042"/>
      <sheetData sheetId="18043"/>
      <sheetData sheetId="18044"/>
      <sheetData sheetId="18045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 refreshError="1"/>
      <sheetData sheetId="18056"/>
      <sheetData sheetId="18057"/>
      <sheetData sheetId="18058"/>
      <sheetData sheetId="18059"/>
      <sheetData sheetId="18060"/>
      <sheetData sheetId="18061"/>
      <sheetData sheetId="18062" refreshError="1"/>
      <sheetData sheetId="18063"/>
      <sheetData sheetId="18064"/>
      <sheetData sheetId="18065"/>
      <sheetData sheetId="18066"/>
      <sheetData sheetId="18067"/>
      <sheetData sheetId="18068"/>
      <sheetData sheetId="18069" refreshError="1"/>
      <sheetData sheetId="18070" refreshError="1"/>
      <sheetData sheetId="1807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/>
      <sheetData sheetId="18109"/>
      <sheetData sheetId="18110"/>
      <sheetData sheetId="18111"/>
      <sheetData sheetId="18112"/>
      <sheetData sheetId="18113"/>
      <sheetData sheetId="18114"/>
      <sheetData sheetId="18115"/>
      <sheetData sheetId="18116"/>
      <sheetData sheetId="18117"/>
      <sheetData sheetId="18118"/>
      <sheetData sheetId="18119"/>
      <sheetData sheetId="18120"/>
      <sheetData sheetId="18121"/>
      <sheetData sheetId="18122"/>
      <sheetData sheetId="18123"/>
      <sheetData sheetId="18124"/>
      <sheetData sheetId="18125"/>
      <sheetData sheetId="18126"/>
      <sheetData sheetId="18127"/>
      <sheetData sheetId="18128"/>
      <sheetData sheetId="18129"/>
      <sheetData sheetId="18130"/>
      <sheetData sheetId="18131"/>
      <sheetData sheetId="18132"/>
      <sheetData sheetId="18133"/>
      <sheetData sheetId="18134"/>
      <sheetData sheetId="18135"/>
      <sheetData sheetId="18136"/>
      <sheetData sheetId="18137"/>
      <sheetData sheetId="18138"/>
      <sheetData sheetId="18139"/>
      <sheetData sheetId="18140"/>
      <sheetData sheetId="18141"/>
      <sheetData sheetId="18142"/>
      <sheetData sheetId="18143"/>
      <sheetData sheetId="18144"/>
      <sheetData sheetId="18145"/>
      <sheetData sheetId="18146"/>
      <sheetData sheetId="18147"/>
      <sheetData sheetId="18148"/>
      <sheetData sheetId="18149"/>
      <sheetData sheetId="18150"/>
      <sheetData sheetId="18151"/>
      <sheetData sheetId="18152"/>
      <sheetData sheetId="18153"/>
      <sheetData sheetId="18154"/>
      <sheetData sheetId="18155"/>
      <sheetData sheetId="18156"/>
      <sheetData sheetId="18157"/>
      <sheetData sheetId="18158"/>
      <sheetData sheetId="18159" refreshError="1"/>
      <sheetData sheetId="18160"/>
      <sheetData sheetId="18161"/>
      <sheetData sheetId="18162"/>
      <sheetData sheetId="18163"/>
      <sheetData sheetId="18164"/>
      <sheetData sheetId="18165"/>
      <sheetData sheetId="18166" refreshError="1"/>
      <sheetData sheetId="18167"/>
      <sheetData sheetId="18168"/>
      <sheetData sheetId="18169"/>
      <sheetData sheetId="18170"/>
      <sheetData sheetId="18171"/>
      <sheetData sheetId="18172"/>
      <sheetData sheetId="18173"/>
      <sheetData sheetId="18174"/>
      <sheetData sheetId="18175"/>
      <sheetData sheetId="18176" refreshError="1"/>
      <sheetData sheetId="18177" refreshError="1"/>
      <sheetData sheetId="18178" refreshError="1"/>
      <sheetData sheetId="18179" refreshError="1"/>
      <sheetData sheetId="18180" refreshError="1"/>
      <sheetData sheetId="18181" refreshError="1"/>
      <sheetData sheetId="18182" refreshError="1"/>
      <sheetData sheetId="18183" refreshError="1"/>
      <sheetData sheetId="18184" refreshError="1"/>
      <sheetData sheetId="18185" refreshError="1"/>
      <sheetData sheetId="18186" refreshError="1"/>
      <sheetData sheetId="18187" refreshError="1"/>
      <sheetData sheetId="18188" refreshError="1"/>
      <sheetData sheetId="18189" refreshError="1"/>
      <sheetData sheetId="18190" refreshError="1"/>
      <sheetData sheetId="18191" refreshError="1"/>
      <sheetData sheetId="18192" refreshError="1"/>
      <sheetData sheetId="18193" refreshError="1"/>
      <sheetData sheetId="18194" refreshError="1"/>
      <sheetData sheetId="18195" refreshError="1"/>
      <sheetData sheetId="18196" refreshError="1"/>
      <sheetData sheetId="18197" refreshError="1"/>
      <sheetData sheetId="18198" refreshError="1"/>
      <sheetData sheetId="18199" refreshError="1"/>
      <sheetData sheetId="18200" refreshError="1"/>
      <sheetData sheetId="18201" refreshError="1"/>
      <sheetData sheetId="18202" refreshError="1"/>
      <sheetData sheetId="18203"/>
      <sheetData sheetId="18204"/>
      <sheetData sheetId="18205"/>
      <sheetData sheetId="18206"/>
      <sheetData sheetId="18207"/>
      <sheetData sheetId="18208"/>
      <sheetData sheetId="18209"/>
      <sheetData sheetId="18210"/>
      <sheetData sheetId="18211"/>
      <sheetData sheetId="18212"/>
      <sheetData sheetId="18213"/>
      <sheetData sheetId="18214"/>
      <sheetData sheetId="18215"/>
      <sheetData sheetId="18216"/>
      <sheetData sheetId="18217"/>
      <sheetData sheetId="18218"/>
      <sheetData sheetId="18219"/>
      <sheetData sheetId="18220"/>
      <sheetData sheetId="18221"/>
      <sheetData sheetId="18222"/>
      <sheetData sheetId="18223"/>
      <sheetData sheetId="18224"/>
      <sheetData sheetId="18225"/>
      <sheetData sheetId="18226"/>
      <sheetData sheetId="18227"/>
      <sheetData sheetId="18228"/>
      <sheetData sheetId="18229"/>
      <sheetData sheetId="18230"/>
      <sheetData sheetId="18231"/>
      <sheetData sheetId="18232"/>
      <sheetData sheetId="18233"/>
      <sheetData sheetId="18234"/>
      <sheetData sheetId="18235"/>
      <sheetData sheetId="18236"/>
      <sheetData sheetId="18237"/>
      <sheetData sheetId="18238"/>
      <sheetData sheetId="18239"/>
      <sheetData sheetId="18240"/>
      <sheetData sheetId="18241"/>
      <sheetData sheetId="18242"/>
      <sheetData sheetId="18243"/>
      <sheetData sheetId="18244"/>
      <sheetData sheetId="18245"/>
      <sheetData sheetId="18246"/>
      <sheetData sheetId="18247"/>
      <sheetData sheetId="18248"/>
      <sheetData sheetId="18249"/>
      <sheetData sheetId="18250"/>
      <sheetData sheetId="18251"/>
      <sheetData sheetId="18252"/>
      <sheetData sheetId="18253"/>
      <sheetData sheetId="18254"/>
      <sheetData sheetId="18255"/>
      <sheetData sheetId="18256"/>
      <sheetData sheetId="18257"/>
      <sheetData sheetId="18258"/>
      <sheetData sheetId="18259" refreshError="1"/>
      <sheetData sheetId="18260" refreshError="1"/>
      <sheetData sheetId="18261" refreshError="1"/>
      <sheetData sheetId="18262"/>
      <sheetData sheetId="18263"/>
      <sheetData sheetId="18264"/>
      <sheetData sheetId="18265"/>
      <sheetData sheetId="18266" refreshError="1"/>
      <sheetData sheetId="18267" refreshError="1"/>
      <sheetData sheetId="18268" refreshError="1"/>
      <sheetData sheetId="18269" refreshError="1"/>
      <sheetData sheetId="18270" refreshError="1"/>
      <sheetData sheetId="18271" refreshError="1"/>
      <sheetData sheetId="18272" refreshError="1"/>
      <sheetData sheetId="18273" refreshError="1"/>
      <sheetData sheetId="18274" refreshError="1"/>
      <sheetData sheetId="18275" refreshError="1"/>
      <sheetData sheetId="18276" refreshError="1"/>
      <sheetData sheetId="18277" refreshError="1"/>
      <sheetData sheetId="18278" refreshError="1"/>
      <sheetData sheetId="18279" refreshError="1"/>
      <sheetData sheetId="18280" refreshError="1"/>
      <sheetData sheetId="18281" refreshError="1"/>
      <sheetData sheetId="18282" refreshError="1"/>
      <sheetData sheetId="18283" refreshError="1"/>
      <sheetData sheetId="18284" refreshError="1"/>
      <sheetData sheetId="18285" refreshError="1"/>
      <sheetData sheetId="18286" refreshError="1"/>
      <sheetData sheetId="18287" refreshError="1"/>
      <sheetData sheetId="18288" refreshError="1"/>
      <sheetData sheetId="18289" refreshError="1"/>
      <sheetData sheetId="18290" refreshError="1"/>
      <sheetData sheetId="18291" refreshError="1"/>
      <sheetData sheetId="18292" refreshError="1"/>
      <sheetData sheetId="18293" refreshError="1"/>
      <sheetData sheetId="18294" refreshError="1"/>
      <sheetData sheetId="18295" refreshError="1"/>
      <sheetData sheetId="18296" refreshError="1"/>
      <sheetData sheetId="18297" refreshError="1"/>
      <sheetData sheetId="18298" refreshError="1"/>
      <sheetData sheetId="18299" refreshError="1"/>
      <sheetData sheetId="18300" refreshError="1"/>
      <sheetData sheetId="18301" refreshError="1"/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 refreshError="1"/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 refreshError="1"/>
      <sheetData sheetId="18320" refreshError="1"/>
      <sheetData sheetId="18321" refreshError="1"/>
      <sheetData sheetId="18322" refreshError="1"/>
      <sheetData sheetId="18323" refreshError="1"/>
      <sheetData sheetId="18324" refreshError="1"/>
      <sheetData sheetId="18325" refreshError="1"/>
      <sheetData sheetId="18326" refreshError="1"/>
      <sheetData sheetId="18327" refreshError="1"/>
      <sheetData sheetId="18328" refreshError="1"/>
      <sheetData sheetId="18329" refreshError="1"/>
      <sheetData sheetId="18330" refreshError="1"/>
      <sheetData sheetId="18331" refreshError="1"/>
      <sheetData sheetId="18332" refreshError="1"/>
      <sheetData sheetId="18333" refreshError="1"/>
      <sheetData sheetId="18334" refreshError="1"/>
      <sheetData sheetId="18335" refreshError="1"/>
      <sheetData sheetId="18336" refreshError="1"/>
      <sheetData sheetId="18337" refreshError="1"/>
      <sheetData sheetId="18338"/>
      <sheetData sheetId="18339"/>
      <sheetData sheetId="18340"/>
      <sheetData sheetId="18341"/>
      <sheetData sheetId="18342"/>
      <sheetData sheetId="18343"/>
      <sheetData sheetId="18344"/>
      <sheetData sheetId="18345"/>
      <sheetData sheetId="18346"/>
      <sheetData sheetId="18347"/>
      <sheetData sheetId="18348"/>
      <sheetData sheetId="18349"/>
      <sheetData sheetId="18350"/>
      <sheetData sheetId="18351"/>
      <sheetData sheetId="18352"/>
      <sheetData sheetId="18353"/>
      <sheetData sheetId="18354"/>
      <sheetData sheetId="18355" refreshError="1"/>
      <sheetData sheetId="18356"/>
      <sheetData sheetId="18357"/>
      <sheetData sheetId="18358"/>
      <sheetData sheetId="18359"/>
      <sheetData sheetId="18360"/>
      <sheetData sheetId="18361"/>
      <sheetData sheetId="18362"/>
      <sheetData sheetId="18363"/>
      <sheetData sheetId="18364"/>
      <sheetData sheetId="18365"/>
      <sheetData sheetId="18366"/>
      <sheetData sheetId="18367"/>
      <sheetData sheetId="18368"/>
      <sheetData sheetId="18369"/>
      <sheetData sheetId="18370"/>
      <sheetData sheetId="18371"/>
      <sheetData sheetId="18372"/>
      <sheetData sheetId="18373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 refreshError="1"/>
      <sheetData sheetId="18384" refreshError="1"/>
      <sheetData sheetId="18385"/>
      <sheetData sheetId="18386" refreshError="1"/>
      <sheetData sheetId="18387" refreshError="1"/>
      <sheetData sheetId="18388" refreshError="1"/>
      <sheetData sheetId="18389" refreshError="1"/>
      <sheetData sheetId="18390" refreshError="1"/>
      <sheetData sheetId="18391" refreshError="1"/>
      <sheetData sheetId="18392" refreshError="1"/>
      <sheetData sheetId="18393" refreshError="1"/>
      <sheetData sheetId="18394" refreshError="1"/>
      <sheetData sheetId="18395" refreshError="1"/>
      <sheetData sheetId="18396" refreshError="1"/>
      <sheetData sheetId="18397" refreshError="1"/>
      <sheetData sheetId="18398" refreshError="1"/>
      <sheetData sheetId="18399" refreshError="1"/>
      <sheetData sheetId="18400"/>
      <sheetData sheetId="18401"/>
      <sheetData sheetId="18402"/>
      <sheetData sheetId="18403"/>
      <sheetData sheetId="18404"/>
      <sheetData sheetId="18405"/>
      <sheetData sheetId="18406"/>
      <sheetData sheetId="18407"/>
      <sheetData sheetId="18408"/>
      <sheetData sheetId="18409"/>
      <sheetData sheetId="18410"/>
      <sheetData sheetId="18411"/>
      <sheetData sheetId="18412"/>
      <sheetData sheetId="18413"/>
      <sheetData sheetId="18414"/>
      <sheetData sheetId="18415"/>
      <sheetData sheetId="18416"/>
      <sheetData sheetId="18417"/>
      <sheetData sheetId="18418"/>
      <sheetData sheetId="18419"/>
      <sheetData sheetId="18420"/>
      <sheetData sheetId="18421"/>
      <sheetData sheetId="18422"/>
      <sheetData sheetId="18423"/>
      <sheetData sheetId="18424"/>
      <sheetData sheetId="18425" refreshError="1"/>
      <sheetData sheetId="18426" refreshError="1"/>
      <sheetData sheetId="18427"/>
      <sheetData sheetId="18428"/>
      <sheetData sheetId="18429"/>
      <sheetData sheetId="18430"/>
      <sheetData sheetId="18431"/>
      <sheetData sheetId="18432"/>
      <sheetData sheetId="18433"/>
      <sheetData sheetId="18434"/>
      <sheetData sheetId="18435"/>
      <sheetData sheetId="18436"/>
      <sheetData sheetId="18437"/>
      <sheetData sheetId="18438"/>
      <sheetData sheetId="18439"/>
      <sheetData sheetId="18440"/>
      <sheetData sheetId="18441" refreshError="1"/>
      <sheetData sheetId="18442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/>
      <sheetData sheetId="18456"/>
      <sheetData sheetId="18457"/>
      <sheetData sheetId="18458"/>
      <sheetData sheetId="18459"/>
      <sheetData sheetId="18460"/>
      <sheetData sheetId="18461"/>
      <sheetData sheetId="18462"/>
      <sheetData sheetId="18463"/>
      <sheetData sheetId="18464"/>
      <sheetData sheetId="18465"/>
      <sheetData sheetId="18466"/>
      <sheetData sheetId="18467"/>
      <sheetData sheetId="18468"/>
      <sheetData sheetId="18469"/>
      <sheetData sheetId="18470"/>
      <sheetData sheetId="18471"/>
      <sheetData sheetId="18472"/>
      <sheetData sheetId="18473"/>
      <sheetData sheetId="18474"/>
      <sheetData sheetId="18475"/>
      <sheetData sheetId="18476"/>
      <sheetData sheetId="18477"/>
      <sheetData sheetId="18478"/>
      <sheetData sheetId="18479"/>
      <sheetData sheetId="18480"/>
      <sheetData sheetId="18481"/>
      <sheetData sheetId="18482"/>
      <sheetData sheetId="18483" refreshError="1"/>
      <sheetData sheetId="18484" refreshError="1"/>
      <sheetData sheetId="18485" refreshError="1"/>
      <sheetData sheetId="18486" refreshError="1"/>
      <sheetData sheetId="18487" refreshError="1"/>
      <sheetData sheetId="18488" refreshError="1"/>
      <sheetData sheetId="18489" refreshError="1"/>
      <sheetData sheetId="18490" refreshError="1"/>
      <sheetData sheetId="18491" refreshError="1"/>
      <sheetData sheetId="18492" refreshError="1"/>
      <sheetData sheetId="18493" refreshError="1"/>
      <sheetData sheetId="18494" refreshError="1"/>
      <sheetData sheetId="18495" refreshError="1"/>
      <sheetData sheetId="18496" refreshError="1"/>
      <sheetData sheetId="18497" refreshError="1"/>
      <sheetData sheetId="18498" refreshError="1"/>
      <sheetData sheetId="18499"/>
      <sheetData sheetId="18500"/>
      <sheetData sheetId="18501"/>
      <sheetData sheetId="18502" refreshError="1"/>
      <sheetData sheetId="18503" refreshError="1"/>
      <sheetData sheetId="18504" refreshError="1"/>
      <sheetData sheetId="18505" refreshError="1"/>
      <sheetData sheetId="18506" refreshError="1"/>
      <sheetData sheetId="18507" refreshError="1"/>
      <sheetData sheetId="18508" refreshError="1"/>
      <sheetData sheetId="18509" refreshError="1"/>
      <sheetData sheetId="18510" refreshError="1"/>
      <sheetData sheetId="18511" refreshError="1"/>
      <sheetData sheetId="18512"/>
      <sheetData sheetId="18513" refreshError="1"/>
      <sheetData sheetId="18514" refreshError="1"/>
      <sheetData sheetId="18515" refreshError="1"/>
      <sheetData sheetId="18516" refreshError="1"/>
      <sheetData sheetId="18517" refreshError="1"/>
      <sheetData sheetId="18518" refreshError="1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/>
      <sheetData sheetId="18532"/>
      <sheetData sheetId="18533"/>
      <sheetData sheetId="18534"/>
      <sheetData sheetId="18535"/>
      <sheetData sheetId="18536"/>
      <sheetData sheetId="18537"/>
      <sheetData sheetId="18538"/>
      <sheetData sheetId="18539"/>
      <sheetData sheetId="18540"/>
      <sheetData sheetId="18541"/>
      <sheetData sheetId="18542"/>
      <sheetData sheetId="18543"/>
      <sheetData sheetId="18544"/>
      <sheetData sheetId="18545"/>
      <sheetData sheetId="18546"/>
      <sheetData sheetId="18547"/>
      <sheetData sheetId="18548"/>
      <sheetData sheetId="18549">
        <row r="9">
          <cell r="A9" t="str">
            <v>A</v>
          </cell>
        </row>
      </sheetData>
      <sheetData sheetId="18550">
        <row r="9">
          <cell r="A9" t="str">
            <v>A</v>
          </cell>
        </row>
      </sheetData>
      <sheetData sheetId="18551">
        <row r="9">
          <cell r="A9" t="str">
            <v>A</v>
          </cell>
        </row>
      </sheetData>
      <sheetData sheetId="18552">
        <row r="9">
          <cell r="A9" t="str">
            <v>A</v>
          </cell>
        </row>
      </sheetData>
      <sheetData sheetId="18553">
        <row r="9">
          <cell r="A9" t="str">
            <v>A</v>
          </cell>
        </row>
      </sheetData>
      <sheetData sheetId="18554">
        <row r="9">
          <cell r="A9" t="str">
            <v>A</v>
          </cell>
        </row>
      </sheetData>
      <sheetData sheetId="18555">
        <row r="9">
          <cell r="A9" t="str">
            <v>A</v>
          </cell>
        </row>
      </sheetData>
      <sheetData sheetId="18556">
        <row r="9">
          <cell r="A9" t="str">
            <v>A</v>
          </cell>
        </row>
      </sheetData>
      <sheetData sheetId="18557">
        <row r="9">
          <cell r="A9" t="str">
            <v>A</v>
          </cell>
        </row>
      </sheetData>
      <sheetData sheetId="18558">
        <row r="9">
          <cell r="A9" t="str">
            <v>A</v>
          </cell>
        </row>
      </sheetData>
      <sheetData sheetId="18559">
        <row r="9">
          <cell r="A9" t="str">
            <v>A</v>
          </cell>
        </row>
      </sheetData>
      <sheetData sheetId="18560">
        <row r="9">
          <cell r="A9" t="str">
            <v>A</v>
          </cell>
        </row>
      </sheetData>
      <sheetData sheetId="18561">
        <row r="9">
          <cell r="A9" t="str">
            <v>A</v>
          </cell>
        </row>
      </sheetData>
      <sheetData sheetId="18562">
        <row r="9">
          <cell r="A9" t="str">
            <v>A</v>
          </cell>
        </row>
      </sheetData>
      <sheetData sheetId="18563">
        <row r="9">
          <cell r="A9" t="str">
            <v>A</v>
          </cell>
        </row>
      </sheetData>
      <sheetData sheetId="18564"/>
      <sheetData sheetId="18565"/>
      <sheetData sheetId="18566"/>
      <sheetData sheetId="18567"/>
      <sheetData sheetId="18568">
        <row r="9">
          <cell r="A9" t="str">
            <v>A</v>
          </cell>
        </row>
      </sheetData>
      <sheetData sheetId="18569">
        <row r="9">
          <cell r="A9" t="str">
            <v>A</v>
          </cell>
        </row>
      </sheetData>
      <sheetData sheetId="18570">
        <row r="9">
          <cell r="A9" t="str">
            <v>A</v>
          </cell>
        </row>
      </sheetData>
      <sheetData sheetId="18571">
        <row r="9">
          <cell r="A9" t="str">
            <v>A</v>
          </cell>
        </row>
      </sheetData>
      <sheetData sheetId="18572">
        <row r="9">
          <cell r="A9" t="str">
            <v>A</v>
          </cell>
        </row>
      </sheetData>
      <sheetData sheetId="18573">
        <row r="9">
          <cell r="A9" t="str">
            <v>A</v>
          </cell>
        </row>
      </sheetData>
      <sheetData sheetId="18574">
        <row r="9">
          <cell r="A9" t="str">
            <v>A</v>
          </cell>
        </row>
      </sheetData>
      <sheetData sheetId="18575">
        <row r="9">
          <cell r="A9" t="str">
            <v>A</v>
          </cell>
        </row>
      </sheetData>
      <sheetData sheetId="18576">
        <row r="9">
          <cell r="A9" t="str">
            <v>A</v>
          </cell>
        </row>
      </sheetData>
      <sheetData sheetId="18577">
        <row r="9">
          <cell r="A9" t="str">
            <v>A</v>
          </cell>
        </row>
      </sheetData>
      <sheetData sheetId="18578">
        <row r="9">
          <cell r="A9" t="str">
            <v>A</v>
          </cell>
        </row>
      </sheetData>
      <sheetData sheetId="18579">
        <row r="9">
          <cell r="A9" t="str">
            <v>A</v>
          </cell>
        </row>
      </sheetData>
      <sheetData sheetId="18580">
        <row r="9">
          <cell r="A9" t="str">
            <v>A</v>
          </cell>
        </row>
      </sheetData>
      <sheetData sheetId="18581">
        <row r="9">
          <cell r="A9" t="str">
            <v>A</v>
          </cell>
        </row>
      </sheetData>
      <sheetData sheetId="18582"/>
      <sheetData sheetId="18583">
        <row r="9">
          <cell r="A9" t="str">
            <v>A</v>
          </cell>
        </row>
      </sheetData>
      <sheetData sheetId="18584"/>
      <sheetData sheetId="18585"/>
      <sheetData sheetId="18586"/>
      <sheetData sheetId="18587"/>
      <sheetData sheetId="18588"/>
      <sheetData sheetId="18589"/>
      <sheetData sheetId="18590"/>
      <sheetData sheetId="18591"/>
      <sheetData sheetId="18592"/>
      <sheetData sheetId="18593"/>
      <sheetData sheetId="18594"/>
      <sheetData sheetId="18595"/>
      <sheetData sheetId="18596"/>
      <sheetData sheetId="18597"/>
      <sheetData sheetId="18598"/>
      <sheetData sheetId="18599"/>
      <sheetData sheetId="18600"/>
      <sheetData sheetId="18601"/>
      <sheetData sheetId="18602"/>
      <sheetData sheetId="18603"/>
      <sheetData sheetId="18604"/>
      <sheetData sheetId="18605"/>
      <sheetData sheetId="18606"/>
      <sheetData sheetId="18607"/>
      <sheetData sheetId="18608"/>
      <sheetData sheetId="18609"/>
      <sheetData sheetId="18610"/>
      <sheetData sheetId="18611" refreshError="1"/>
      <sheetData sheetId="18612" refreshError="1"/>
      <sheetData sheetId="18613" refreshError="1"/>
      <sheetData sheetId="18614" refreshError="1"/>
      <sheetData sheetId="18615" refreshError="1"/>
      <sheetData sheetId="18616" refreshError="1"/>
      <sheetData sheetId="18617" refreshError="1"/>
      <sheetData sheetId="18618" refreshError="1"/>
      <sheetData sheetId="18619" refreshError="1"/>
      <sheetData sheetId="18620" refreshError="1"/>
      <sheetData sheetId="18621" refreshError="1"/>
      <sheetData sheetId="18622" refreshError="1"/>
      <sheetData sheetId="18623" refreshError="1"/>
      <sheetData sheetId="18624" refreshError="1"/>
      <sheetData sheetId="18625" refreshError="1"/>
      <sheetData sheetId="18626" refreshError="1"/>
      <sheetData sheetId="18627" refreshError="1"/>
      <sheetData sheetId="18628" refreshError="1"/>
      <sheetData sheetId="18629" refreshError="1"/>
      <sheetData sheetId="18630" refreshError="1"/>
      <sheetData sheetId="18631" refreshError="1"/>
      <sheetData sheetId="18632" refreshError="1"/>
      <sheetData sheetId="18633" refreshError="1"/>
      <sheetData sheetId="18634" refreshError="1"/>
      <sheetData sheetId="18635" refreshError="1"/>
      <sheetData sheetId="18636" refreshError="1"/>
      <sheetData sheetId="18637" refreshError="1"/>
      <sheetData sheetId="18638" refreshError="1"/>
      <sheetData sheetId="18639" refreshError="1"/>
      <sheetData sheetId="18640" refreshError="1"/>
      <sheetData sheetId="18641" refreshError="1"/>
      <sheetData sheetId="18642" refreshError="1"/>
      <sheetData sheetId="18643" refreshError="1"/>
      <sheetData sheetId="18644" refreshError="1"/>
      <sheetData sheetId="18645" refreshError="1"/>
      <sheetData sheetId="18646" refreshError="1"/>
      <sheetData sheetId="18647" refreshError="1"/>
      <sheetData sheetId="18648" refreshError="1"/>
      <sheetData sheetId="18649" refreshError="1"/>
      <sheetData sheetId="18650" refreshError="1"/>
      <sheetData sheetId="18651" refreshError="1"/>
      <sheetData sheetId="18652" refreshError="1"/>
      <sheetData sheetId="18653" refreshError="1"/>
      <sheetData sheetId="18654" refreshError="1"/>
      <sheetData sheetId="18655" refreshError="1"/>
      <sheetData sheetId="18656" refreshError="1"/>
      <sheetData sheetId="18657" refreshError="1"/>
      <sheetData sheetId="18658" refreshError="1"/>
      <sheetData sheetId="18659" refreshError="1"/>
      <sheetData sheetId="18660" refreshError="1"/>
      <sheetData sheetId="18661" refreshError="1"/>
      <sheetData sheetId="18662" refreshError="1"/>
      <sheetData sheetId="18663" refreshError="1"/>
      <sheetData sheetId="18664" refreshError="1"/>
      <sheetData sheetId="18665" refreshError="1"/>
      <sheetData sheetId="18666" refreshError="1"/>
      <sheetData sheetId="18667" refreshError="1"/>
      <sheetData sheetId="18668" refreshError="1"/>
      <sheetData sheetId="18669" refreshError="1"/>
      <sheetData sheetId="18670" refreshError="1"/>
      <sheetData sheetId="18671" refreshError="1"/>
      <sheetData sheetId="18672" refreshError="1"/>
      <sheetData sheetId="18673" refreshError="1"/>
      <sheetData sheetId="18674" refreshError="1"/>
      <sheetData sheetId="18675" refreshError="1"/>
      <sheetData sheetId="18676" refreshError="1"/>
      <sheetData sheetId="18677" refreshError="1"/>
      <sheetData sheetId="18678" refreshError="1"/>
      <sheetData sheetId="18679" refreshError="1"/>
      <sheetData sheetId="18680" refreshError="1"/>
      <sheetData sheetId="18681"/>
      <sheetData sheetId="18682"/>
      <sheetData sheetId="18683"/>
      <sheetData sheetId="18684"/>
      <sheetData sheetId="18685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/>
      <sheetData sheetId="18697"/>
      <sheetData sheetId="18698" refreshError="1"/>
      <sheetData sheetId="18699" refreshError="1"/>
      <sheetData sheetId="18700" refreshError="1"/>
      <sheetData sheetId="18701" refreshError="1"/>
      <sheetData sheetId="18702" refreshError="1"/>
      <sheetData sheetId="18703" refreshError="1"/>
      <sheetData sheetId="18704"/>
      <sheetData sheetId="18705"/>
      <sheetData sheetId="18706"/>
      <sheetData sheetId="18707"/>
      <sheetData sheetId="18708"/>
      <sheetData sheetId="18709"/>
      <sheetData sheetId="18710" refreshError="1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/>
      <sheetData sheetId="18724"/>
      <sheetData sheetId="18725"/>
      <sheetData sheetId="18726"/>
      <sheetData sheetId="18727"/>
      <sheetData sheetId="18728"/>
      <sheetData sheetId="18729"/>
      <sheetData sheetId="18730"/>
      <sheetData sheetId="18731"/>
      <sheetData sheetId="18732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 refreshError="1"/>
      <sheetData sheetId="18987" refreshError="1"/>
      <sheetData sheetId="18988" refreshError="1"/>
      <sheetData sheetId="18989"/>
      <sheetData sheetId="18990"/>
      <sheetData sheetId="18991"/>
      <sheetData sheetId="18992"/>
      <sheetData sheetId="18993"/>
      <sheetData sheetId="18994" refreshError="1"/>
      <sheetData sheetId="18995" refreshError="1"/>
      <sheetData sheetId="18996" refreshError="1"/>
      <sheetData sheetId="18997" refreshError="1"/>
      <sheetData sheetId="18998" refreshError="1"/>
      <sheetData sheetId="18999" refreshError="1"/>
      <sheetData sheetId="19000" refreshError="1"/>
      <sheetData sheetId="19001" refreshError="1"/>
      <sheetData sheetId="19002" refreshError="1"/>
      <sheetData sheetId="19003" refreshError="1"/>
      <sheetData sheetId="19004" refreshError="1"/>
      <sheetData sheetId="19005" refreshError="1"/>
      <sheetData sheetId="19006" refreshError="1"/>
      <sheetData sheetId="19007" refreshError="1"/>
      <sheetData sheetId="19008" refreshError="1"/>
      <sheetData sheetId="19009" refreshError="1"/>
      <sheetData sheetId="19010" refreshError="1"/>
      <sheetData sheetId="19011" refreshError="1"/>
      <sheetData sheetId="19012" refreshError="1"/>
      <sheetData sheetId="19013" refreshError="1"/>
      <sheetData sheetId="19014" refreshError="1"/>
      <sheetData sheetId="19015" refreshError="1"/>
      <sheetData sheetId="19016" refreshError="1"/>
      <sheetData sheetId="19017" refreshError="1"/>
      <sheetData sheetId="19018" refreshError="1"/>
      <sheetData sheetId="19019" refreshError="1"/>
      <sheetData sheetId="19020" refreshError="1"/>
      <sheetData sheetId="19021" refreshError="1"/>
      <sheetData sheetId="19022" refreshError="1"/>
      <sheetData sheetId="19023" refreshError="1"/>
      <sheetData sheetId="19024" refreshError="1"/>
      <sheetData sheetId="19025" refreshError="1"/>
      <sheetData sheetId="19026" refreshError="1"/>
      <sheetData sheetId="19027" refreshError="1"/>
      <sheetData sheetId="19028" refreshError="1"/>
      <sheetData sheetId="19029" refreshError="1"/>
      <sheetData sheetId="19030" refreshError="1"/>
      <sheetData sheetId="19031" refreshError="1"/>
      <sheetData sheetId="19032" refreshError="1"/>
      <sheetData sheetId="19033" refreshError="1"/>
      <sheetData sheetId="19034" refreshError="1"/>
      <sheetData sheetId="19035" refreshError="1"/>
      <sheetData sheetId="19036" refreshError="1"/>
      <sheetData sheetId="19037" refreshError="1"/>
      <sheetData sheetId="19038" refreshError="1"/>
      <sheetData sheetId="19039" refreshError="1"/>
      <sheetData sheetId="19040" refreshError="1"/>
      <sheetData sheetId="19041" refreshError="1"/>
      <sheetData sheetId="19042" refreshError="1"/>
      <sheetData sheetId="19043" refreshError="1"/>
      <sheetData sheetId="19044" refreshError="1"/>
      <sheetData sheetId="19045" refreshError="1"/>
      <sheetData sheetId="19046" refreshError="1"/>
      <sheetData sheetId="19047" refreshError="1"/>
      <sheetData sheetId="19048" refreshError="1"/>
      <sheetData sheetId="19049" refreshError="1"/>
      <sheetData sheetId="19050" refreshError="1"/>
      <sheetData sheetId="19051" refreshError="1"/>
      <sheetData sheetId="19052" refreshError="1"/>
      <sheetData sheetId="19053" refreshError="1"/>
      <sheetData sheetId="19054" refreshError="1"/>
      <sheetData sheetId="19055" refreshError="1"/>
      <sheetData sheetId="19056" refreshError="1"/>
      <sheetData sheetId="19057" refreshError="1"/>
      <sheetData sheetId="19058" refreshError="1"/>
      <sheetData sheetId="19059" refreshError="1"/>
      <sheetData sheetId="19060" refreshError="1"/>
      <sheetData sheetId="19061" refreshError="1"/>
      <sheetData sheetId="19062" refreshError="1"/>
      <sheetData sheetId="19063" refreshError="1"/>
      <sheetData sheetId="19064" refreshError="1"/>
      <sheetData sheetId="19065" refreshError="1"/>
      <sheetData sheetId="19066" refreshError="1"/>
      <sheetData sheetId="19067" refreshError="1"/>
      <sheetData sheetId="19068" refreshError="1"/>
      <sheetData sheetId="19069" refreshError="1"/>
      <sheetData sheetId="19070" refreshError="1"/>
      <sheetData sheetId="19071" refreshError="1"/>
      <sheetData sheetId="19072" refreshError="1"/>
      <sheetData sheetId="19073" refreshError="1"/>
      <sheetData sheetId="19074" refreshError="1"/>
      <sheetData sheetId="19075" refreshError="1"/>
      <sheetData sheetId="19076" refreshError="1"/>
      <sheetData sheetId="19077" refreshError="1"/>
      <sheetData sheetId="19078" refreshError="1"/>
      <sheetData sheetId="19079" refreshError="1"/>
      <sheetData sheetId="19080" refreshError="1"/>
      <sheetData sheetId="19081" refreshError="1"/>
      <sheetData sheetId="19082" refreshError="1"/>
      <sheetData sheetId="19083" refreshError="1"/>
      <sheetData sheetId="19084" refreshError="1"/>
      <sheetData sheetId="19085" refreshError="1"/>
      <sheetData sheetId="19086" refreshError="1"/>
      <sheetData sheetId="19087" refreshError="1"/>
      <sheetData sheetId="19088" refreshError="1"/>
      <sheetData sheetId="19089" refreshError="1"/>
      <sheetData sheetId="19090" refreshError="1"/>
      <sheetData sheetId="19091" refreshError="1"/>
      <sheetData sheetId="19092" refreshError="1"/>
      <sheetData sheetId="19093" refreshError="1"/>
      <sheetData sheetId="19094" refreshError="1"/>
      <sheetData sheetId="19095" refreshError="1"/>
      <sheetData sheetId="19096" refreshError="1"/>
      <sheetData sheetId="19097" refreshError="1"/>
      <sheetData sheetId="19098" refreshError="1"/>
      <sheetData sheetId="19099" refreshError="1"/>
      <sheetData sheetId="19100" refreshError="1"/>
      <sheetData sheetId="19101" refreshError="1"/>
      <sheetData sheetId="19102" refreshError="1"/>
      <sheetData sheetId="19103" refreshError="1"/>
      <sheetData sheetId="19104" refreshError="1"/>
      <sheetData sheetId="19105" refreshError="1"/>
      <sheetData sheetId="19106" refreshError="1"/>
      <sheetData sheetId="19107" refreshError="1"/>
      <sheetData sheetId="19108" refreshError="1"/>
      <sheetData sheetId="19109" refreshError="1"/>
      <sheetData sheetId="19110" refreshError="1"/>
      <sheetData sheetId="19111" refreshError="1"/>
      <sheetData sheetId="19112" refreshError="1"/>
      <sheetData sheetId="19113" refreshError="1"/>
      <sheetData sheetId="19114" refreshError="1"/>
      <sheetData sheetId="19115" refreshError="1"/>
      <sheetData sheetId="19116" refreshError="1"/>
      <sheetData sheetId="19117" refreshError="1"/>
      <sheetData sheetId="19118" refreshError="1"/>
      <sheetData sheetId="19119" refreshError="1"/>
      <sheetData sheetId="19120" refreshError="1"/>
      <sheetData sheetId="19121" refreshError="1"/>
      <sheetData sheetId="19122" refreshError="1"/>
      <sheetData sheetId="19123" refreshError="1"/>
      <sheetData sheetId="19124" refreshError="1"/>
      <sheetData sheetId="19125" refreshError="1"/>
      <sheetData sheetId="19126" refreshError="1"/>
      <sheetData sheetId="19127" refreshError="1"/>
      <sheetData sheetId="19128" refreshError="1"/>
      <sheetData sheetId="19129" refreshError="1"/>
      <sheetData sheetId="19130" refreshError="1"/>
      <sheetData sheetId="19131" refreshError="1"/>
      <sheetData sheetId="19132" refreshError="1"/>
      <sheetData sheetId="19133" refreshError="1"/>
      <sheetData sheetId="19134" refreshError="1"/>
      <sheetData sheetId="19135" refreshError="1"/>
      <sheetData sheetId="19136" refreshError="1"/>
      <sheetData sheetId="19137" refreshError="1"/>
      <sheetData sheetId="19138" refreshError="1"/>
      <sheetData sheetId="19139" refreshError="1"/>
      <sheetData sheetId="19140" refreshError="1"/>
      <sheetData sheetId="19141" refreshError="1"/>
      <sheetData sheetId="19142" refreshError="1"/>
      <sheetData sheetId="19143" refreshError="1"/>
      <sheetData sheetId="19144" refreshError="1"/>
      <sheetData sheetId="19145" refreshError="1"/>
      <sheetData sheetId="19146" refreshError="1"/>
      <sheetData sheetId="19147" refreshError="1"/>
      <sheetData sheetId="19148" refreshError="1"/>
      <sheetData sheetId="19149" refreshError="1"/>
      <sheetData sheetId="19150" refreshError="1"/>
      <sheetData sheetId="19151" refreshError="1"/>
      <sheetData sheetId="19152" refreshError="1"/>
      <sheetData sheetId="19153" refreshError="1"/>
      <sheetData sheetId="19154" refreshError="1"/>
      <sheetData sheetId="19155" refreshError="1"/>
      <sheetData sheetId="19156" refreshError="1"/>
      <sheetData sheetId="19157" refreshError="1"/>
      <sheetData sheetId="19158" refreshError="1"/>
      <sheetData sheetId="19159" refreshError="1"/>
      <sheetData sheetId="19160" refreshError="1"/>
      <sheetData sheetId="19161" refreshError="1"/>
      <sheetData sheetId="19162" refreshError="1"/>
      <sheetData sheetId="19163" refreshError="1"/>
      <sheetData sheetId="19164" refreshError="1"/>
      <sheetData sheetId="19165" refreshError="1"/>
      <sheetData sheetId="19166" refreshError="1"/>
      <sheetData sheetId="19167" refreshError="1"/>
      <sheetData sheetId="19168" refreshError="1"/>
      <sheetData sheetId="19169" refreshError="1"/>
      <sheetData sheetId="19170" refreshError="1"/>
      <sheetData sheetId="19171" refreshError="1"/>
      <sheetData sheetId="19172" refreshError="1"/>
      <sheetData sheetId="19173" refreshError="1"/>
      <sheetData sheetId="19174" refreshError="1"/>
      <sheetData sheetId="19175" refreshError="1"/>
      <sheetData sheetId="19176" refreshError="1"/>
      <sheetData sheetId="19177" refreshError="1"/>
      <sheetData sheetId="19178" refreshError="1"/>
      <sheetData sheetId="19179" refreshError="1"/>
      <sheetData sheetId="19180" refreshError="1"/>
      <sheetData sheetId="19181" refreshError="1"/>
      <sheetData sheetId="19182" refreshError="1"/>
      <sheetData sheetId="19183" refreshError="1"/>
      <sheetData sheetId="19184" refreshError="1"/>
      <sheetData sheetId="19185" refreshError="1"/>
      <sheetData sheetId="19186" refreshError="1"/>
      <sheetData sheetId="19187" refreshError="1"/>
      <sheetData sheetId="19188" refreshError="1"/>
      <sheetData sheetId="19189" refreshError="1"/>
      <sheetData sheetId="19190" refreshError="1"/>
      <sheetData sheetId="19191" refreshError="1"/>
      <sheetData sheetId="19192" refreshError="1"/>
      <sheetData sheetId="19193" refreshError="1"/>
      <sheetData sheetId="19194" refreshError="1"/>
      <sheetData sheetId="19195" refreshError="1"/>
      <sheetData sheetId="19196" refreshError="1"/>
      <sheetData sheetId="19197" refreshError="1"/>
      <sheetData sheetId="19198" refreshError="1"/>
      <sheetData sheetId="19199" refreshError="1"/>
      <sheetData sheetId="19200" refreshError="1"/>
      <sheetData sheetId="19201" refreshError="1"/>
      <sheetData sheetId="19202" refreshError="1"/>
      <sheetData sheetId="19203" refreshError="1"/>
      <sheetData sheetId="19204" refreshError="1"/>
      <sheetData sheetId="19205" refreshError="1"/>
      <sheetData sheetId="19206" refreshError="1"/>
      <sheetData sheetId="19207" refreshError="1"/>
      <sheetData sheetId="19208" refreshError="1"/>
      <sheetData sheetId="19209" refreshError="1"/>
      <sheetData sheetId="19210" refreshError="1"/>
      <sheetData sheetId="19211" refreshError="1"/>
      <sheetData sheetId="19212" refreshError="1"/>
      <sheetData sheetId="19213" refreshError="1"/>
      <sheetData sheetId="19214" refreshError="1"/>
      <sheetData sheetId="19215" refreshError="1"/>
      <sheetData sheetId="19216" refreshError="1"/>
      <sheetData sheetId="19217" refreshError="1"/>
      <sheetData sheetId="19218" refreshError="1"/>
      <sheetData sheetId="19219" refreshError="1"/>
      <sheetData sheetId="19220" refreshError="1"/>
      <sheetData sheetId="19221" refreshError="1"/>
      <sheetData sheetId="19222" refreshError="1"/>
      <sheetData sheetId="19223" refreshError="1"/>
      <sheetData sheetId="19224" refreshError="1"/>
      <sheetData sheetId="19225" refreshError="1"/>
      <sheetData sheetId="19226" refreshError="1"/>
      <sheetData sheetId="19227" refreshError="1"/>
      <sheetData sheetId="19228" refreshError="1"/>
      <sheetData sheetId="19229" refreshError="1"/>
      <sheetData sheetId="19230" refreshError="1"/>
      <sheetData sheetId="19231" refreshError="1"/>
      <sheetData sheetId="19232" refreshError="1"/>
      <sheetData sheetId="19233" refreshError="1"/>
      <sheetData sheetId="19234" refreshError="1"/>
      <sheetData sheetId="19235" refreshError="1"/>
      <sheetData sheetId="19236" refreshError="1"/>
      <sheetData sheetId="19237" refreshError="1"/>
      <sheetData sheetId="19238" refreshError="1"/>
      <sheetData sheetId="19239" refreshError="1"/>
      <sheetData sheetId="19240" refreshError="1"/>
      <sheetData sheetId="19241" refreshError="1"/>
      <sheetData sheetId="19242" refreshError="1"/>
      <sheetData sheetId="19243" refreshError="1"/>
      <sheetData sheetId="19244" refreshError="1"/>
      <sheetData sheetId="19245" refreshError="1"/>
      <sheetData sheetId="19246" refreshError="1"/>
      <sheetData sheetId="19247" refreshError="1"/>
      <sheetData sheetId="19248" refreshError="1"/>
      <sheetData sheetId="19249" refreshError="1"/>
      <sheetData sheetId="19250" refreshError="1"/>
      <sheetData sheetId="19251" refreshError="1"/>
      <sheetData sheetId="19252" refreshError="1"/>
      <sheetData sheetId="19253" refreshError="1"/>
      <sheetData sheetId="19254" refreshError="1"/>
      <sheetData sheetId="19255" refreshError="1"/>
      <sheetData sheetId="19256" refreshError="1"/>
      <sheetData sheetId="19257" refreshError="1"/>
      <sheetData sheetId="19258" refreshError="1"/>
      <sheetData sheetId="19259" refreshError="1"/>
      <sheetData sheetId="19260" refreshError="1"/>
      <sheetData sheetId="19261" refreshError="1"/>
      <sheetData sheetId="19262" refreshError="1"/>
      <sheetData sheetId="19263" refreshError="1"/>
      <sheetData sheetId="19264" refreshError="1"/>
      <sheetData sheetId="19265" refreshError="1"/>
      <sheetData sheetId="19266" refreshError="1"/>
      <sheetData sheetId="19267" refreshError="1"/>
      <sheetData sheetId="19268" refreshError="1"/>
      <sheetData sheetId="19269" refreshError="1"/>
      <sheetData sheetId="19270" refreshError="1"/>
      <sheetData sheetId="19271" refreshError="1"/>
      <sheetData sheetId="19272" refreshError="1"/>
      <sheetData sheetId="19273" refreshError="1"/>
      <sheetData sheetId="19274" refreshError="1"/>
      <sheetData sheetId="19275" refreshError="1"/>
      <sheetData sheetId="19276" refreshError="1"/>
      <sheetData sheetId="19277" refreshError="1"/>
      <sheetData sheetId="19278" refreshError="1"/>
      <sheetData sheetId="19279" refreshError="1"/>
      <sheetData sheetId="19280" refreshError="1"/>
      <sheetData sheetId="19281" refreshError="1"/>
      <sheetData sheetId="19282" refreshError="1"/>
      <sheetData sheetId="19283" refreshError="1"/>
      <sheetData sheetId="19284" refreshError="1"/>
      <sheetData sheetId="19285" refreshError="1"/>
      <sheetData sheetId="19286" refreshError="1"/>
      <sheetData sheetId="19287" refreshError="1"/>
      <sheetData sheetId="19288" refreshError="1"/>
      <sheetData sheetId="19289" refreshError="1"/>
      <sheetData sheetId="19290" refreshError="1"/>
      <sheetData sheetId="19291" refreshError="1"/>
      <sheetData sheetId="19292" refreshError="1"/>
      <sheetData sheetId="19293" refreshError="1"/>
      <sheetData sheetId="19294" refreshError="1"/>
      <sheetData sheetId="19295" refreshError="1"/>
      <sheetData sheetId="19296" refreshError="1"/>
      <sheetData sheetId="19297" refreshError="1"/>
      <sheetData sheetId="19298" refreshError="1"/>
      <sheetData sheetId="19299" refreshError="1"/>
      <sheetData sheetId="19300" refreshError="1"/>
      <sheetData sheetId="19301" refreshError="1"/>
      <sheetData sheetId="19302" refreshError="1"/>
      <sheetData sheetId="19303" refreshError="1"/>
      <sheetData sheetId="19304" refreshError="1"/>
      <sheetData sheetId="19305" refreshError="1"/>
      <sheetData sheetId="19306" refreshError="1"/>
      <sheetData sheetId="19307" refreshError="1"/>
      <sheetData sheetId="19308" refreshError="1"/>
      <sheetData sheetId="19309" refreshError="1"/>
      <sheetData sheetId="19310" refreshError="1"/>
      <sheetData sheetId="19311" refreshError="1"/>
      <sheetData sheetId="19312" refreshError="1"/>
      <sheetData sheetId="19313" refreshError="1"/>
      <sheetData sheetId="19314" refreshError="1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 refreshError="1"/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 refreshError="1"/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 refreshError="1"/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  <sheetData sheetId="20882" refreshError="1"/>
      <sheetData sheetId="20883" refreshError="1"/>
      <sheetData sheetId="20884" refreshError="1"/>
      <sheetData sheetId="20885" refreshError="1"/>
      <sheetData sheetId="20886" refreshError="1"/>
      <sheetData sheetId="20887" refreshError="1"/>
      <sheetData sheetId="20888" refreshError="1"/>
      <sheetData sheetId="20889" refreshError="1"/>
      <sheetData sheetId="20890" refreshError="1"/>
      <sheetData sheetId="20891" refreshError="1"/>
      <sheetData sheetId="20892" refreshError="1"/>
      <sheetData sheetId="20893" refreshError="1"/>
      <sheetData sheetId="20894" refreshError="1"/>
      <sheetData sheetId="20895" refreshError="1"/>
      <sheetData sheetId="20896" refreshError="1"/>
      <sheetData sheetId="20897" refreshError="1"/>
      <sheetData sheetId="20898" refreshError="1"/>
      <sheetData sheetId="20899" refreshError="1"/>
      <sheetData sheetId="20900" refreshError="1"/>
      <sheetData sheetId="20901" refreshError="1"/>
      <sheetData sheetId="20902" refreshError="1"/>
      <sheetData sheetId="20903" refreshError="1"/>
      <sheetData sheetId="20904" refreshError="1"/>
      <sheetData sheetId="20905" refreshError="1"/>
      <sheetData sheetId="20906" refreshError="1"/>
      <sheetData sheetId="20907" refreshError="1"/>
      <sheetData sheetId="20908" refreshError="1"/>
      <sheetData sheetId="20909"/>
      <sheetData sheetId="20910"/>
      <sheetData sheetId="20911"/>
      <sheetData sheetId="20912"/>
      <sheetData sheetId="20913"/>
      <sheetData sheetId="20914"/>
      <sheetData sheetId="20915"/>
      <sheetData sheetId="20916"/>
      <sheetData sheetId="20917"/>
      <sheetData sheetId="20918"/>
      <sheetData sheetId="20919"/>
      <sheetData sheetId="20920"/>
      <sheetData sheetId="20921"/>
      <sheetData sheetId="20922"/>
      <sheetData sheetId="20923"/>
      <sheetData sheetId="20924"/>
      <sheetData sheetId="20925"/>
      <sheetData sheetId="20926"/>
      <sheetData sheetId="20927"/>
      <sheetData sheetId="20928"/>
      <sheetData sheetId="20929"/>
      <sheetData sheetId="20930"/>
      <sheetData sheetId="20931"/>
      <sheetData sheetId="20932"/>
      <sheetData sheetId="20933"/>
      <sheetData sheetId="20934"/>
      <sheetData sheetId="20935"/>
      <sheetData sheetId="20936"/>
      <sheetData sheetId="20937"/>
      <sheetData sheetId="20938"/>
      <sheetData sheetId="20939"/>
      <sheetData sheetId="20940"/>
      <sheetData sheetId="20941"/>
      <sheetData sheetId="20942"/>
      <sheetData sheetId="20943"/>
      <sheetData sheetId="20944"/>
      <sheetData sheetId="20945"/>
      <sheetData sheetId="20946"/>
      <sheetData sheetId="20947"/>
      <sheetData sheetId="20948"/>
      <sheetData sheetId="20949"/>
      <sheetData sheetId="20950"/>
      <sheetData sheetId="20951"/>
      <sheetData sheetId="20952"/>
      <sheetData sheetId="20953"/>
      <sheetData sheetId="20954"/>
      <sheetData sheetId="20955"/>
      <sheetData sheetId="20956"/>
      <sheetData sheetId="20957"/>
      <sheetData sheetId="20958"/>
      <sheetData sheetId="20959"/>
      <sheetData sheetId="20960"/>
      <sheetData sheetId="20961"/>
      <sheetData sheetId="20962"/>
      <sheetData sheetId="20963"/>
      <sheetData sheetId="20964"/>
      <sheetData sheetId="20965"/>
      <sheetData sheetId="20966"/>
      <sheetData sheetId="20967"/>
      <sheetData sheetId="20968"/>
      <sheetData sheetId="20969"/>
      <sheetData sheetId="20970"/>
      <sheetData sheetId="20971"/>
      <sheetData sheetId="20972"/>
      <sheetData sheetId="20973"/>
      <sheetData sheetId="20974"/>
      <sheetData sheetId="20975"/>
      <sheetData sheetId="20976"/>
      <sheetData sheetId="20977"/>
      <sheetData sheetId="20978" refreshError="1"/>
      <sheetData sheetId="20979" refreshError="1"/>
      <sheetData sheetId="20980" refreshError="1"/>
      <sheetData sheetId="20981" refreshError="1"/>
      <sheetData sheetId="20982" refreshError="1"/>
      <sheetData sheetId="20983" refreshError="1"/>
      <sheetData sheetId="20984" refreshError="1"/>
      <sheetData sheetId="20985" refreshError="1"/>
      <sheetData sheetId="20986" refreshError="1"/>
      <sheetData sheetId="20987" refreshError="1"/>
      <sheetData sheetId="20988" refreshError="1"/>
      <sheetData sheetId="20989" refreshError="1"/>
      <sheetData sheetId="20990" refreshError="1"/>
      <sheetData sheetId="20991" refreshError="1"/>
      <sheetData sheetId="20992" refreshError="1"/>
      <sheetData sheetId="20993" refreshError="1"/>
      <sheetData sheetId="20994" refreshError="1"/>
      <sheetData sheetId="20995" refreshError="1"/>
      <sheetData sheetId="20996" refreshError="1"/>
      <sheetData sheetId="20997" refreshError="1"/>
      <sheetData sheetId="20998" refreshError="1"/>
      <sheetData sheetId="20999" refreshError="1"/>
      <sheetData sheetId="21000" refreshError="1"/>
      <sheetData sheetId="21001" refreshError="1"/>
      <sheetData sheetId="21002" refreshError="1"/>
      <sheetData sheetId="21003" refreshError="1"/>
      <sheetData sheetId="21004" refreshError="1"/>
      <sheetData sheetId="21005" refreshError="1"/>
      <sheetData sheetId="21006" refreshError="1"/>
      <sheetData sheetId="21007" refreshError="1"/>
      <sheetData sheetId="21008" refreshError="1"/>
      <sheetData sheetId="21009" refreshError="1"/>
      <sheetData sheetId="21010" refreshError="1"/>
      <sheetData sheetId="21011" refreshError="1"/>
      <sheetData sheetId="21012" refreshError="1"/>
      <sheetData sheetId="21013" refreshError="1"/>
      <sheetData sheetId="21014" refreshError="1"/>
      <sheetData sheetId="21015" refreshError="1"/>
      <sheetData sheetId="21016" refreshError="1"/>
      <sheetData sheetId="21017" refreshError="1"/>
      <sheetData sheetId="21018" refreshError="1"/>
      <sheetData sheetId="21019" refreshError="1"/>
      <sheetData sheetId="21020" refreshError="1"/>
      <sheetData sheetId="21021" refreshError="1"/>
      <sheetData sheetId="21022" refreshError="1"/>
      <sheetData sheetId="21023" refreshError="1"/>
      <sheetData sheetId="21024"/>
      <sheetData sheetId="21025" refreshError="1"/>
      <sheetData sheetId="21026" refreshError="1"/>
      <sheetData sheetId="21027" refreshError="1"/>
      <sheetData sheetId="21028" refreshError="1"/>
      <sheetData sheetId="21029" refreshError="1"/>
      <sheetData sheetId="21030" refreshError="1"/>
      <sheetData sheetId="21031" refreshError="1"/>
      <sheetData sheetId="21032" refreshError="1"/>
      <sheetData sheetId="21033" refreshError="1"/>
      <sheetData sheetId="21034" refreshError="1"/>
      <sheetData sheetId="21035" refreshError="1"/>
      <sheetData sheetId="21036" refreshError="1"/>
      <sheetData sheetId="21037" refreshError="1"/>
      <sheetData sheetId="21038" refreshError="1"/>
      <sheetData sheetId="21039" refreshError="1"/>
      <sheetData sheetId="21040" refreshError="1"/>
      <sheetData sheetId="21041" refreshError="1"/>
      <sheetData sheetId="21042" refreshError="1"/>
      <sheetData sheetId="21043" refreshError="1"/>
      <sheetData sheetId="21044" refreshError="1"/>
      <sheetData sheetId="21045" refreshError="1"/>
      <sheetData sheetId="21046" refreshError="1"/>
      <sheetData sheetId="21047" refreshError="1"/>
      <sheetData sheetId="21048" refreshError="1"/>
      <sheetData sheetId="21049" refreshError="1"/>
      <sheetData sheetId="21050" refreshError="1"/>
      <sheetData sheetId="21051" refreshError="1"/>
      <sheetData sheetId="21052" refreshError="1"/>
      <sheetData sheetId="21053" refreshError="1"/>
      <sheetData sheetId="21054"/>
      <sheetData sheetId="21055"/>
      <sheetData sheetId="21056" refreshError="1"/>
      <sheetData sheetId="21057" refreshError="1"/>
      <sheetData sheetId="21058" refreshError="1"/>
      <sheetData sheetId="21059" refreshError="1"/>
      <sheetData sheetId="21060" refreshError="1"/>
      <sheetData sheetId="21061" refreshError="1"/>
      <sheetData sheetId="21062"/>
      <sheetData sheetId="21063"/>
      <sheetData sheetId="21064"/>
      <sheetData sheetId="21065"/>
      <sheetData sheetId="21066"/>
      <sheetData sheetId="21067"/>
      <sheetData sheetId="21068"/>
      <sheetData sheetId="21069"/>
      <sheetData sheetId="21070"/>
      <sheetData sheetId="21071"/>
      <sheetData sheetId="21072"/>
      <sheetData sheetId="21073"/>
      <sheetData sheetId="21074"/>
      <sheetData sheetId="21075"/>
      <sheetData sheetId="21076"/>
      <sheetData sheetId="21077"/>
      <sheetData sheetId="21078"/>
      <sheetData sheetId="21079" refreshError="1"/>
      <sheetData sheetId="21080"/>
      <sheetData sheetId="21081"/>
      <sheetData sheetId="21082"/>
      <sheetData sheetId="21083"/>
      <sheetData sheetId="21084"/>
      <sheetData sheetId="21085"/>
      <sheetData sheetId="21086"/>
      <sheetData sheetId="21087"/>
      <sheetData sheetId="21088"/>
      <sheetData sheetId="21089"/>
      <sheetData sheetId="21090"/>
      <sheetData sheetId="21091"/>
      <sheetData sheetId="21092"/>
      <sheetData sheetId="21093"/>
      <sheetData sheetId="21094"/>
      <sheetData sheetId="21095"/>
      <sheetData sheetId="21096"/>
      <sheetData sheetId="21097"/>
      <sheetData sheetId="21098"/>
      <sheetData sheetId="21099"/>
      <sheetData sheetId="21100"/>
      <sheetData sheetId="21101"/>
      <sheetData sheetId="21102"/>
      <sheetData sheetId="21103"/>
      <sheetData sheetId="21104"/>
      <sheetData sheetId="21105"/>
      <sheetData sheetId="21106"/>
      <sheetData sheetId="21107"/>
      <sheetData sheetId="21108"/>
      <sheetData sheetId="21109"/>
      <sheetData sheetId="21110"/>
      <sheetData sheetId="21111"/>
      <sheetData sheetId="21112"/>
      <sheetData sheetId="21113"/>
      <sheetData sheetId="21114"/>
      <sheetData sheetId="21115"/>
      <sheetData sheetId="21116"/>
      <sheetData sheetId="21117"/>
      <sheetData sheetId="21118"/>
      <sheetData sheetId="21119"/>
      <sheetData sheetId="21120"/>
      <sheetData sheetId="21121"/>
      <sheetData sheetId="21122"/>
      <sheetData sheetId="21123"/>
      <sheetData sheetId="21124"/>
      <sheetData sheetId="21125"/>
      <sheetData sheetId="21126"/>
      <sheetData sheetId="21127"/>
      <sheetData sheetId="21128"/>
      <sheetData sheetId="21129"/>
      <sheetData sheetId="21130"/>
      <sheetData sheetId="21131"/>
      <sheetData sheetId="21132"/>
      <sheetData sheetId="21133"/>
      <sheetData sheetId="21134"/>
      <sheetData sheetId="21135"/>
      <sheetData sheetId="21136"/>
      <sheetData sheetId="21137"/>
      <sheetData sheetId="21138"/>
      <sheetData sheetId="21139"/>
      <sheetData sheetId="21140"/>
      <sheetData sheetId="21141"/>
      <sheetData sheetId="21142"/>
      <sheetData sheetId="21143"/>
      <sheetData sheetId="21144"/>
      <sheetData sheetId="21145"/>
      <sheetData sheetId="21146"/>
      <sheetData sheetId="21147"/>
      <sheetData sheetId="21148"/>
      <sheetData sheetId="21149"/>
      <sheetData sheetId="21150"/>
      <sheetData sheetId="21151"/>
      <sheetData sheetId="21152"/>
      <sheetData sheetId="21153"/>
      <sheetData sheetId="21154"/>
      <sheetData sheetId="21155"/>
      <sheetData sheetId="21156"/>
      <sheetData sheetId="21157"/>
      <sheetData sheetId="21158"/>
      <sheetData sheetId="21159"/>
      <sheetData sheetId="21160"/>
      <sheetData sheetId="21161"/>
      <sheetData sheetId="21162"/>
      <sheetData sheetId="21163"/>
      <sheetData sheetId="21164"/>
      <sheetData sheetId="21165"/>
      <sheetData sheetId="21166"/>
      <sheetData sheetId="21167"/>
      <sheetData sheetId="21168"/>
      <sheetData sheetId="21169"/>
      <sheetData sheetId="21170"/>
      <sheetData sheetId="21171"/>
      <sheetData sheetId="21172"/>
      <sheetData sheetId="21173"/>
      <sheetData sheetId="21174"/>
      <sheetData sheetId="21175"/>
      <sheetData sheetId="21176"/>
      <sheetData sheetId="21177"/>
      <sheetData sheetId="21178"/>
      <sheetData sheetId="21179"/>
      <sheetData sheetId="21180"/>
      <sheetData sheetId="21181"/>
      <sheetData sheetId="21182"/>
      <sheetData sheetId="21183"/>
      <sheetData sheetId="21184"/>
      <sheetData sheetId="21185"/>
      <sheetData sheetId="21186"/>
      <sheetData sheetId="21187"/>
      <sheetData sheetId="21188"/>
      <sheetData sheetId="21189"/>
      <sheetData sheetId="21190"/>
      <sheetData sheetId="21191"/>
      <sheetData sheetId="21192"/>
      <sheetData sheetId="21193"/>
      <sheetData sheetId="21194"/>
      <sheetData sheetId="21195"/>
      <sheetData sheetId="21196"/>
      <sheetData sheetId="21197"/>
      <sheetData sheetId="21198"/>
      <sheetData sheetId="21199"/>
      <sheetData sheetId="21200"/>
      <sheetData sheetId="21201"/>
      <sheetData sheetId="21202"/>
      <sheetData sheetId="21203"/>
      <sheetData sheetId="21204"/>
      <sheetData sheetId="21205"/>
      <sheetData sheetId="21206"/>
      <sheetData sheetId="21207"/>
      <sheetData sheetId="21208"/>
      <sheetData sheetId="21209"/>
      <sheetData sheetId="21210"/>
      <sheetData sheetId="21211"/>
      <sheetData sheetId="21212"/>
      <sheetData sheetId="21213"/>
      <sheetData sheetId="21214"/>
      <sheetData sheetId="21215"/>
      <sheetData sheetId="21216"/>
      <sheetData sheetId="21217"/>
      <sheetData sheetId="21218"/>
      <sheetData sheetId="21219"/>
      <sheetData sheetId="21220"/>
      <sheetData sheetId="21221"/>
      <sheetData sheetId="21222"/>
      <sheetData sheetId="21223"/>
      <sheetData sheetId="21224"/>
      <sheetData sheetId="21225"/>
      <sheetData sheetId="21226"/>
      <sheetData sheetId="21227"/>
      <sheetData sheetId="21228"/>
      <sheetData sheetId="21229"/>
      <sheetData sheetId="21230"/>
      <sheetData sheetId="21231"/>
      <sheetData sheetId="21232"/>
      <sheetData sheetId="21233"/>
      <sheetData sheetId="21234"/>
      <sheetData sheetId="21235"/>
      <sheetData sheetId="21236"/>
      <sheetData sheetId="21237"/>
      <sheetData sheetId="21238"/>
      <sheetData sheetId="21239"/>
      <sheetData sheetId="21240"/>
      <sheetData sheetId="21241"/>
      <sheetData sheetId="21242"/>
      <sheetData sheetId="21243"/>
      <sheetData sheetId="21244"/>
      <sheetData sheetId="21245"/>
      <sheetData sheetId="21246"/>
      <sheetData sheetId="21247"/>
      <sheetData sheetId="21248"/>
      <sheetData sheetId="21249"/>
      <sheetData sheetId="21250"/>
      <sheetData sheetId="21251"/>
      <sheetData sheetId="21252"/>
      <sheetData sheetId="21253"/>
      <sheetData sheetId="21254"/>
      <sheetData sheetId="21255"/>
      <sheetData sheetId="21256"/>
      <sheetData sheetId="21257"/>
      <sheetData sheetId="21258"/>
      <sheetData sheetId="21259"/>
      <sheetData sheetId="21260"/>
      <sheetData sheetId="21261"/>
      <sheetData sheetId="21262"/>
      <sheetData sheetId="21263"/>
      <sheetData sheetId="21264"/>
      <sheetData sheetId="21265"/>
      <sheetData sheetId="21266"/>
      <sheetData sheetId="21267"/>
      <sheetData sheetId="21268"/>
      <sheetData sheetId="21269"/>
      <sheetData sheetId="21270"/>
      <sheetData sheetId="21271"/>
      <sheetData sheetId="21272"/>
      <sheetData sheetId="21273"/>
      <sheetData sheetId="21274"/>
      <sheetData sheetId="21275"/>
      <sheetData sheetId="21276"/>
      <sheetData sheetId="21277"/>
      <sheetData sheetId="21278"/>
      <sheetData sheetId="21279"/>
      <sheetData sheetId="21280"/>
      <sheetData sheetId="21281"/>
      <sheetData sheetId="21282"/>
      <sheetData sheetId="21283"/>
      <sheetData sheetId="21284"/>
      <sheetData sheetId="21285"/>
      <sheetData sheetId="21286"/>
      <sheetData sheetId="21287"/>
      <sheetData sheetId="21288"/>
      <sheetData sheetId="21289"/>
      <sheetData sheetId="21290"/>
      <sheetData sheetId="21291"/>
      <sheetData sheetId="21292"/>
      <sheetData sheetId="21293"/>
      <sheetData sheetId="21294"/>
      <sheetData sheetId="21295"/>
      <sheetData sheetId="21296"/>
      <sheetData sheetId="21297"/>
      <sheetData sheetId="21298"/>
      <sheetData sheetId="21299"/>
      <sheetData sheetId="21300"/>
      <sheetData sheetId="21301"/>
      <sheetData sheetId="21302"/>
      <sheetData sheetId="21303"/>
      <sheetData sheetId="21304"/>
      <sheetData sheetId="21305"/>
      <sheetData sheetId="21306"/>
      <sheetData sheetId="21307"/>
      <sheetData sheetId="21308"/>
      <sheetData sheetId="21309"/>
      <sheetData sheetId="21310"/>
      <sheetData sheetId="21311"/>
      <sheetData sheetId="21312"/>
      <sheetData sheetId="21313"/>
      <sheetData sheetId="21314"/>
      <sheetData sheetId="21315"/>
      <sheetData sheetId="21316"/>
      <sheetData sheetId="21317"/>
      <sheetData sheetId="21318"/>
      <sheetData sheetId="21319"/>
      <sheetData sheetId="21320"/>
      <sheetData sheetId="21321"/>
      <sheetData sheetId="21322"/>
      <sheetData sheetId="21323"/>
      <sheetData sheetId="21324"/>
      <sheetData sheetId="21325"/>
      <sheetData sheetId="21326"/>
      <sheetData sheetId="21327"/>
      <sheetData sheetId="21328"/>
      <sheetData sheetId="21329"/>
      <sheetData sheetId="21330"/>
      <sheetData sheetId="21331"/>
      <sheetData sheetId="21332"/>
      <sheetData sheetId="21333"/>
      <sheetData sheetId="21334"/>
      <sheetData sheetId="21335"/>
      <sheetData sheetId="21336"/>
      <sheetData sheetId="21337"/>
      <sheetData sheetId="21338"/>
      <sheetData sheetId="21339"/>
      <sheetData sheetId="21340"/>
      <sheetData sheetId="21341"/>
      <sheetData sheetId="21342"/>
      <sheetData sheetId="21343"/>
      <sheetData sheetId="21344"/>
      <sheetData sheetId="21345"/>
      <sheetData sheetId="21346"/>
      <sheetData sheetId="21347"/>
      <sheetData sheetId="21348"/>
      <sheetData sheetId="21349"/>
      <sheetData sheetId="21350"/>
      <sheetData sheetId="21351"/>
      <sheetData sheetId="21352"/>
      <sheetData sheetId="21353"/>
      <sheetData sheetId="21354"/>
      <sheetData sheetId="21355"/>
      <sheetData sheetId="21356"/>
      <sheetData sheetId="21357"/>
      <sheetData sheetId="21358"/>
      <sheetData sheetId="21359"/>
      <sheetData sheetId="21360"/>
      <sheetData sheetId="21361"/>
      <sheetData sheetId="21362"/>
      <sheetData sheetId="21363"/>
      <sheetData sheetId="21364"/>
      <sheetData sheetId="21365"/>
      <sheetData sheetId="21366"/>
      <sheetData sheetId="21367"/>
      <sheetData sheetId="21368"/>
      <sheetData sheetId="21369"/>
      <sheetData sheetId="21370"/>
      <sheetData sheetId="21371"/>
      <sheetData sheetId="21372"/>
      <sheetData sheetId="21373"/>
      <sheetData sheetId="21374"/>
      <sheetData sheetId="21375"/>
      <sheetData sheetId="21376"/>
      <sheetData sheetId="21377"/>
      <sheetData sheetId="21378"/>
      <sheetData sheetId="21379"/>
      <sheetData sheetId="21380"/>
      <sheetData sheetId="21381"/>
      <sheetData sheetId="21382"/>
      <sheetData sheetId="21383"/>
      <sheetData sheetId="21384"/>
      <sheetData sheetId="21385"/>
      <sheetData sheetId="21386"/>
      <sheetData sheetId="21387"/>
      <sheetData sheetId="21388"/>
      <sheetData sheetId="21389"/>
      <sheetData sheetId="21390"/>
      <sheetData sheetId="21391"/>
      <sheetData sheetId="21392"/>
      <sheetData sheetId="21393"/>
      <sheetData sheetId="21394"/>
      <sheetData sheetId="21395"/>
      <sheetData sheetId="21396"/>
      <sheetData sheetId="21397"/>
      <sheetData sheetId="21398"/>
      <sheetData sheetId="21399"/>
      <sheetData sheetId="21400"/>
      <sheetData sheetId="21401"/>
      <sheetData sheetId="21402"/>
      <sheetData sheetId="21403"/>
      <sheetData sheetId="21404"/>
      <sheetData sheetId="21405"/>
      <sheetData sheetId="21406"/>
      <sheetData sheetId="21407"/>
      <sheetData sheetId="21408"/>
      <sheetData sheetId="21409"/>
      <sheetData sheetId="21410"/>
      <sheetData sheetId="21411"/>
      <sheetData sheetId="21412"/>
      <sheetData sheetId="21413"/>
      <sheetData sheetId="21414"/>
      <sheetData sheetId="21415"/>
      <sheetData sheetId="21416"/>
      <sheetData sheetId="21417"/>
      <sheetData sheetId="21418"/>
      <sheetData sheetId="21419"/>
      <sheetData sheetId="21420"/>
      <sheetData sheetId="21421"/>
      <sheetData sheetId="21422"/>
      <sheetData sheetId="21423"/>
      <sheetData sheetId="21424"/>
      <sheetData sheetId="21425"/>
      <sheetData sheetId="21426"/>
      <sheetData sheetId="21427"/>
      <sheetData sheetId="21428"/>
      <sheetData sheetId="21429"/>
      <sheetData sheetId="21430"/>
      <sheetData sheetId="21431"/>
      <sheetData sheetId="21432"/>
      <sheetData sheetId="21433"/>
      <sheetData sheetId="21434"/>
      <sheetData sheetId="21435"/>
      <sheetData sheetId="21436"/>
      <sheetData sheetId="21437"/>
      <sheetData sheetId="21438"/>
      <sheetData sheetId="21439"/>
      <sheetData sheetId="21440"/>
      <sheetData sheetId="21441"/>
      <sheetData sheetId="21442"/>
      <sheetData sheetId="21443"/>
      <sheetData sheetId="21444"/>
      <sheetData sheetId="21445"/>
      <sheetData sheetId="21446"/>
      <sheetData sheetId="21447"/>
      <sheetData sheetId="21448"/>
      <sheetData sheetId="21449"/>
      <sheetData sheetId="21450"/>
      <sheetData sheetId="21451"/>
      <sheetData sheetId="21452"/>
      <sheetData sheetId="21453"/>
      <sheetData sheetId="21454"/>
      <sheetData sheetId="21455"/>
      <sheetData sheetId="21456"/>
      <sheetData sheetId="21457"/>
      <sheetData sheetId="21458"/>
      <sheetData sheetId="21459"/>
      <sheetData sheetId="21460"/>
      <sheetData sheetId="21461"/>
      <sheetData sheetId="21462"/>
      <sheetData sheetId="21463"/>
      <sheetData sheetId="21464"/>
      <sheetData sheetId="21465"/>
      <sheetData sheetId="21466"/>
      <sheetData sheetId="21467"/>
      <sheetData sheetId="21468"/>
      <sheetData sheetId="21469"/>
      <sheetData sheetId="21470"/>
      <sheetData sheetId="21471"/>
      <sheetData sheetId="21472"/>
      <sheetData sheetId="21473"/>
      <sheetData sheetId="21474"/>
      <sheetData sheetId="21475"/>
      <sheetData sheetId="21476"/>
      <sheetData sheetId="21477"/>
      <sheetData sheetId="21478"/>
      <sheetData sheetId="21479"/>
      <sheetData sheetId="21480"/>
      <sheetData sheetId="21481"/>
      <sheetData sheetId="21482"/>
      <sheetData sheetId="21483"/>
      <sheetData sheetId="21484"/>
      <sheetData sheetId="21485"/>
      <sheetData sheetId="21486"/>
      <sheetData sheetId="21487"/>
      <sheetData sheetId="21488"/>
      <sheetData sheetId="21489"/>
      <sheetData sheetId="21490"/>
      <sheetData sheetId="21491"/>
      <sheetData sheetId="21492"/>
      <sheetData sheetId="21493"/>
      <sheetData sheetId="21494"/>
      <sheetData sheetId="21495"/>
      <sheetData sheetId="21496"/>
      <sheetData sheetId="21497"/>
      <sheetData sheetId="21498"/>
      <sheetData sheetId="21499"/>
      <sheetData sheetId="21500"/>
      <sheetData sheetId="21501"/>
      <sheetData sheetId="21502"/>
      <sheetData sheetId="21503"/>
      <sheetData sheetId="21504"/>
      <sheetData sheetId="21505"/>
      <sheetData sheetId="21506"/>
      <sheetData sheetId="21507"/>
      <sheetData sheetId="21508"/>
      <sheetData sheetId="21509"/>
      <sheetData sheetId="21510"/>
      <sheetData sheetId="21511"/>
      <sheetData sheetId="21512"/>
      <sheetData sheetId="21513"/>
      <sheetData sheetId="21514"/>
      <sheetData sheetId="21515"/>
      <sheetData sheetId="21516"/>
      <sheetData sheetId="21517"/>
      <sheetData sheetId="21518"/>
      <sheetData sheetId="21519"/>
      <sheetData sheetId="21520"/>
      <sheetData sheetId="21521"/>
      <sheetData sheetId="21522"/>
      <sheetData sheetId="21523"/>
      <sheetData sheetId="21524"/>
      <sheetData sheetId="21525"/>
      <sheetData sheetId="21526"/>
      <sheetData sheetId="21527"/>
      <sheetData sheetId="21528"/>
      <sheetData sheetId="21529"/>
      <sheetData sheetId="21530"/>
      <sheetData sheetId="21531"/>
      <sheetData sheetId="21532"/>
      <sheetData sheetId="21533"/>
      <sheetData sheetId="21534"/>
      <sheetData sheetId="21535"/>
      <sheetData sheetId="21536"/>
      <sheetData sheetId="21537"/>
      <sheetData sheetId="21538"/>
      <sheetData sheetId="21539"/>
      <sheetData sheetId="21540"/>
      <sheetData sheetId="21541"/>
      <sheetData sheetId="21542"/>
      <sheetData sheetId="21543"/>
      <sheetData sheetId="21544"/>
      <sheetData sheetId="21545"/>
      <sheetData sheetId="21546"/>
      <sheetData sheetId="21547"/>
      <sheetData sheetId="21548"/>
      <sheetData sheetId="21549"/>
      <sheetData sheetId="21550"/>
      <sheetData sheetId="21551"/>
      <sheetData sheetId="21552"/>
      <sheetData sheetId="21553"/>
      <sheetData sheetId="21554"/>
      <sheetData sheetId="21555"/>
      <sheetData sheetId="21556"/>
      <sheetData sheetId="21557"/>
      <sheetData sheetId="21558"/>
      <sheetData sheetId="21559"/>
      <sheetData sheetId="21560"/>
      <sheetData sheetId="21561"/>
      <sheetData sheetId="21562"/>
      <sheetData sheetId="21563"/>
      <sheetData sheetId="21564"/>
      <sheetData sheetId="21565"/>
      <sheetData sheetId="21566"/>
      <sheetData sheetId="21567"/>
      <sheetData sheetId="21568"/>
      <sheetData sheetId="21569"/>
      <sheetData sheetId="21570"/>
      <sheetData sheetId="21571"/>
      <sheetData sheetId="21572"/>
      <sheetData sheetId="21573"/>
      <sheetData sheetId="21574"/>
      <sheetData sheetId="21575"/>
      <sheetData sheetId="21576"/>
      <sheetData sheetId="21577"/>
      <sheetData sheetId="21578"/>
      <sheetData sheetId="21579"/>
      <sheetData sheetId="21580"/>
      <sheetData sheetId="21581"/>
      <sheetData sheetId="21582"/>
      <sheetData sheetId="21583"/>
      <sheetData sheetId="21584"/>
      <sheetData sheetId="21585"/>
      <sheetData sheetId="21586"/>
      <sheetData sheetId="21587"/>
      <sheetData sheetId="21588"/>
      <sheetData sheetId="21589"/>
      <sheetData sheetId="21590"/>
      <sheetData sheetId="21591"/>
      <sheetData sheetId="21592"/>
      <sheetData sheetId="21593"/>
      <sheetData sheetId="21594"/>
      <sheetData sheetId="21595"/>
      <sheetData sheetId="21596"/>
      <sheetData sheetId="21597"/>
      <sheetData sheetId="21598"/>
      <sheetData sheetId="21599"/>
      <sheetData sheetId="21600"/>
      <sheetData sheetId="21601"/>
      <sheetData sheetId="21602"/>
      <sheetData sheetId="21603"/>
      <sheetData sheetId="21604"/>
      <sheetData sheetId="21605"/>
      <sheetData sheetId="21606"/>
      <sheetData sheetId="21607"/>
      <sheetData sheetId="21608"/>
      <sheetData sheetId="21609"/>
      <sheetData sheetId="21610"/>
      <sheetData sheetId="21611"/>
      <sheetData sheetId="21612"/>
      <sheetData sheetId="21613"/>
      <sheetData sheetId="21614"/>
      <sheetData sheetId="21615"/>
      <sheetData sheetId="21616"/>
      <sheetData sheetId="21617"/>
      <sheetData sheetId="21618"/>
      <sheetData sheetId="21619"/>
      <sheetData sheetId="21620"/>
      <sheetData sheetId="21621"/>
      <sheetData sheetId="21622"/>
      <sheetData sheetId="21623"/>
      <sheetData sheetId="21624"/>
      <sheetData sheetId="21625"/>
      <sheetData sheetId="21626"/>
      <sheetData sheetId="21627"/>
      <sheetData sheetId="21628"/>
      <sheetData sheetId="21629"/>
      <sheetData sheetId="21630"/>
      <sheetData sheetId="21631"/>
      <sheetData sheetId="21632"/>
      <sheetData sheetId="21633"/>
      <sheetData sheetId="21634"/>
      <sheetData sheetId="21635"/>
      <sheetData sheetId="21636"/>
      <sheetData sheetId="21637"/>
      <sheetData sheetId="21638"/>
      <sheetData sheetId="21639"/>
      <sheetData sheetId="21640"/>
      <sheetData sheetId="21641"/>
      <sheetData sheetId="21642"/>
      <sheetData sheetId="21643"/>
      <sheetData sheetId="21644"/>
      <sheetData sheetId="21645"/>
      <sheetData sheetId="21646"/>
      <sheetData sheetId="21647"/>
      <sheetData sheetId="21648"/>
      <sheetData sheetId="21649"/>
      <sheetData sheetId="21650"/>
      <sheetData sheetId="21651"/>
      <sheetData sheetId="21652"/>
      <sheetData sheetId="21653"/>
      <sheetData sheetId="21654"/>
      <sheetData sheetId="21655"/>
      <sheetData sheetId="21656"/>
      <sheetData sheetId="21657"/>
      <sheetData sheetId="21658"/>
      <sheetData sheetId="21659"/>
      <sheetData sheetId="21660"/>
      <sheetData sheetId="21661"/>
      <sheetData sheetId="21662"/>
      <sheetData sheetId="21663"/>
      <sheetData sheetId="21664"/>
      <sheetData sheetId="21665"/>
      <sheetData sheetId="21666"/>
      <sheetData sheetId="21667"/>
      <sheetData sheetId="21668"/>
      <sheetData sheetId="21669"/>
      <sheetData sheetId="21670"/>
      <sheetData sheetId="21671"/>
      <sheetData sheetId="21672"/>
      <sheetData sheetId="21673"/>
      <sheetData sheetId="21674"/>
      <sheetData sheetId="21675"/>
      <sheetData sheetId="21676"/>
      <sheetData sheetId="21677"/>
      <sheetData sheetId="21678"/>
      <sheetData sheetId="21679"/>
      <sheetData sheetId="21680"/>
      <sheetData sheetId="21681"/>
      <sheetData sheetId="21682"/>
      <sheetData sheetId="21683"/>
      <sheetData sheetId="21684"/>
      <sheetData sheetId="21685"/>
      <sheetData sheetId="21686"/>
      <sheetData sheetId="21687"/>
      <sheetData sheetId="21688"/>
      <sheetData sheetId="21689"/>
      <sheetData sheetId="21690"/>
      <sheetData sheetId="21691"/>
      <sheetData sheetId="21692"/>
      <sheetData sheetId="21693"/>
      <sheetData sheetId="21694"/>
      <sheetData sheetId="21695"/>
      <sheetData sheetId="21696"/>
      <sheetData sheetId="21697"/>
      <sheetData sheetId="21698"/>
      <sheetData sheetId="21699"/>
      <sheetData sheetId="21700"/>
      <sheetData sheetId="21701"/>
      <sheetData sheetId="21702"/>
      <sheetData sheetId="21703"/>
      <sheetData sheetId="21704"/>
      <sheetData sheetId="21705"/>
      <sheetData sheetId="21706"/>
      <sheetData sheetId="21707"/>
      <sheetData sheetId="21708"/>
      <sheetData sheetId="21709"/>
      <sheetData sheetId="21710"/>
      <sheetData sheetId="21711"/>
      <sheetData sheetId="21712"/>
      <sheetData sheetId="21713"/>
      <sheetData sheetId="21714"/>
      <sheetData sheetId="21715"/>
      <sheetData sheetId="21716"/>
      <sheetData sheetId="21717"/>
      <sheetData sheetId="21718"/>
      <sheetData sheetId="21719"/>
      <sheetData sheetId="21720"/>
      <sheetData sheetId="21721"/>
      <sheetData sheetId="21722"/>
      <sheetData sheetId="21723"/>
      <sheetData sheetId="21724"/>
      <sheetData sheetId="21725"/>
      <sheetData sheetId="21726"/>
      <sheetData sheetId="21727"/>
      <sheetData sheetId="21728"/>
      <sheetData sheetId="21729"/>
      <sheetData sheetId="21730"/>
      <sheetData sheetId="21731"/>
      <sheetData sheetId="21732"/>
      <sheetData sheetId="21733"/>
      <sheetData sheetId="21734"/>
      <sheetData sheetId="21735"/>
      <sheetData sheetId="21736"/>
      <sheetData sheetId="21737"/>
      <sheetData sheetId="21738"/>
      <sheetData sheetId="21739"/>
      <sheetData sheetId="21740"/>
      <sheetData sheetId="21741"/>
      <sheetData sheetId="21742"/>
      <sheetData sheetId="21743"/>
      <sheetData sheetId="21744"/>
      <sheetData sheetId="21745"/>
      <sheetData sheetId="21746"/>
      <sheetData sheetId="21747"/>
      <sheetData sheetId="21748"/>
      <sheetData sheetId="21749"/>
      <sheetData sheetId="21750"/>
      <sheetData sheetId="21751"/>
      <sheetData sheetId="21752"/>
      <sheetData sheetId="21753"/>
      <sheetData sheetId="21754"/>
      <sheetData sheetId="21755"/>
      <sheetData sheetId="21756"/>
      <sheetData sheetId="21757"/>
      <sheetData sheetId="21758"/>
      <sheetData sheetId="21759"/>
      <sheetData sheetId="21760"/>
      <sheetData sheetId="21761"/>
      <sheetData sheetId="21762"/>
      <sheetData sheetId="21763"/>
      <sheetData sheetId="21764"/>
      <sheetData sheetId="21765"/>
      <sheetData sheetId="21766"/>
      <sheetData sheetId="21767"/>
      <sheetData sheetId="21768"/>
      <sheetData sheetId="21769"/>
      <sheetData sheetId="21770"/>
      <sheetData sheetId="21771"/>
      <sheetData sheetId="21772"/>
      <sheetData sheetId="21773"/>
      <sheetData sheetId="21774"/>
      <sheetData sheetId="21775"/>
      <sheetData sheetId="21776"/>
      <sheetData sheetId="21777"/>
      <sheetData sheetId="21778"/>
      <sheetData sheetId="21779"/>
      <sheetData sheetId="21780"/>
      <sheetData sheetId="21781"/>
      <sheetData sheetId="21782"/>
      <sheetData sheetId="21783"/>
      <sheetData sheetId="21784"/>
      <sheetData sheetId="21785"/>
      <sheetData sheetId="21786"/>
      <sheetData sheetId="21787"/>
      <sheetData sheetId="21788"/>
      <sheetData sheetId="21789"/>
      <sheetData sheetId="21790"/>
      <sheetData sheetId="21791"/>
      <sheetData sheetId="21792"/>
      <sheetData sheetId="21793"/>
      <sheetData sheetId="21794"/>
      <sheetData sheetId="21795"/>
      <sheetData sheetId="21796"/>
      <sheetData sheetId="21797"/>
      <sheetData sheetId="21798"/>
      <sheetData sheetId="21799"/>
      <sheetData sheetId="21800"/>
      <sheetData sheetId="21801"/>
      <sheetData sheetId="21802"/>
      <sheetData sheetId="21803"/>
      <sheetData sheetId="21804"/>
      <sheetData sheetId="21805"/>
      <sheetData sheetId="21806"/>
      <sheetData sheetId="21807"/>
      <sheetData sheetId="21808"/>
      <sheetData sheetId="21809"/>
      <sheetData sheetId="21810"/>
      <sheetData sheetId="21811"/>
      <sheetData sheetId="21812"/>
      <sheetData sheetId="21813"/>
      <sheetData sheetId="21814"/>
      <sheetData sheetId="21815"/>
      <sheetData sheetId="21816"/>
      <sheetData sheetId="21817"/>
      <sheetData sheetId="21818"/>
      <sheetData sheetId="21819"/>
      <sheetData sheetId="21820"/>
      <sheetData sheetId="21821"/>
      <sheetData sheetId="21822"/>
      <sheetData sheetId="21823"/>
      <sheetData sheetId="21824"/>
      <sheetData sheetId="21825"/>
      <sheetData sheetId="21826"/>
      <sheetData sheetId="21827"/>
      <sheetData sheetId="21828"/>
      <sheetData sheetId="21829"/>
      <sheetData sheetId="21830"/>
      <sheetData sheetId="21831"/>
      <sheetData sheetId="21832"/>
      <sheetData sheetId="21833"/>
      <sheetData sheetId="21834"/>
      <sheetData sheetId="21835"/>
      <sheetData sheetId="21836"/>
      <sheetData sheetId="21837"/>
      <sheetData sheetId="21838"/>
      <sheetData sheetId="21839"/>
      <sheetData sheetId="21840"/>
      <sheetData sheetId="21841"/>
      <sheetData sheetId="21842"/>
      <sheetData sheetId="21843"/>
      <sheetData sheetId="21844"/>
      <sheetData sheetId="21845"/>
      <sheetData sheetId="21846"/>
      <sheetData sheetId="21847"/>
      <sheetData sheetId="21848"/>
      <sheetData sheetId="21849"/>
      <sheetData sheetId="21850"/>
      <sheetData sheetId="21851"/>
      <sheetData sheetId="21852"/>
      <sheetData sheetId="21853"/>
      <sheetData sheetId="21854"/>
      <sheetData sheetId="21855"/>
      <sheetData sheetId="21856"/>
      <sheetData sheetId="21857"/>
      <sheetData sheetId="21858"/>
      <sheetData sheetId="21859"/>
      <sheetData sheetId="21860"/>
      <sheetData sheetId="21861"/>
      <sheetData sheetId="21862"/>
      <sheetData sheetId="21863"/>
      <sheetData sheetId="21864"/>
      <sheetData sheetId="21865"/>
      <sheetData sheetId="21866"/>
      <sheetData sheetId="21867"/>
      <sheetData sheetId="21868"/>
      <sheetData sheetId="21869"/>
      <sheetData sheetId="21870"/>
      <sheetData sheetId="21871"/>
      <sheetData sheetId="21872"/>
      <sheetData sheetId="21873"/>
      <sheetData sheetId="21874"/>
      <sheetData sheetId="21875"/>
      <sheetData sheetId="21876"/>
      <sheetData sheetId="21877"/>
      <sheetData sheetId="21878"/>
      <sheetData sheetId="21879"/>
      <sheetData sheetId="21880"/>
      <sheetData sheetId="21881"/>
      <sheetData sheetId="21882"/>
      <sheetData sheetId="21883"/>
      <sheetData sheetId="21884"/>
      <sheetData sheetId="21885"/>
      <sheetData sheetId="21886"/>
      <sheetData sheetId="21887"/>
      <sheetData sheetId="21888"/>
      <sheetData sheetId="21889"/>
      <sheetData sheetId="21890"/>
      <sheetData sheetId="21891"/>
      <sheetData sheetId="21892"/>
      <sheetData sheetId="21893"/>
      <sheetData sheetId="21894"/>
      <sheetData sheetId="21895"/>
      <sheetData sheetId="21896"/>
      <sheetData sheetId="21897"/>
      <sheetData sheetId="21898"/>
      <sheetData sheetId="21899"/>
      <sheetData sheetId="21900"/>
      <sheetData sheetId="21901"/>
      <sheetData sheetId="21902"/>
      <sheetData sheetId="21903"/>
      <sheetData sheetId="21904"/>
      <sheetData sheetId="21905"/>
      <sheetData sheetId="21906"/>
      <sheetData sheetId="21907"/>
      <sheetData sheetId="21908"/>
      <sheetData sheetId="21909"/>
      <sheetData sheetId="21910"/>
      <sheetData sheetId="21911"/>
      <sheetData sheetId="21912"/>
      <sheetData sheetId="21913"/>
      <sheetData sheetId="21914"/>
      <sheetData sheetId="21915"/>
      <sheetData sheetId="21916"/>
      <sheetData sheetId="21917"/>
      <sheetData sheetId="21918"/>
      <sheetData sheetId="21919"/>
      <sheetData sheetId="21920"/>
      <sheetData sheetId="21921"/>
      <sheetData sheetId="21922"/>
      <sheetData sheetId="21923" refreshError="1"/>
      <sheetData sheetId="21924" refreshError="1"/>
      <sheetData sheetId="21925" refreshError="1"/>
      <sheetData sheetId="21926"/>
      <sheetData sheetId="21927"/>
      <sheetData sheetId="21928"/>
      <sheetData sheetId="21929"/>
      <sheetData sheetId="21930"/>
      <sheetData sheetId="21931"/>
      <sheetData sheetId="21932"/>
      <sheetData sheetId="21933"/>
      <sheetData sheetId="21934"/>
      <sheetData sheetId="21935"/>
      <sheetData sheetId="21936"/>
      <sheetData sheetId="21937"/>
      <sheetData sheetId="21938"/>
      <sheetData sheetId="21939"/>
      <sheetData sheetId="21940"/>
      <sheetData sheetId="21941"/>
      <sheetData sheetId="21942"/>
      <sheetData sheetId="21943"/>
      <sheetData sheetId="21944"/>
      <sheetData sheetId="21945"/>
      <sheetData sheetId="21946"/>
      <sheetData sheetId="21947"/>
      <sheetData sheetId="21948"/>
      <sheetData sheetId="21949"/>
      <sheetData sheetId="21950"/>
      <sheetData sheetId="21951"/>
      <sheetData sheetId="21952"/>
      <sheetData sheetId="21953"/>
      <sheetData sheetId="21954"/>
      <sheetData sheetId="21955"/>
      <sheetData sheetId="21956"/>
      <sheetData sheetId="21957"/>
      <sheetData sheetId="21958"/>
      <sheetData sheetId="21959"/>
      <sheetData sheetId="21960"/>
      <sheetData sheetId="21961"/>
      <sheetData sheetId="21962"/>
      <sheetData sheetId="21963"/>
      <sheetData sheetId="21964"/>
      <sheetData sheetId="21965"/>
      <sheetData sheetId="21966"/>
      <sheetData sheetId="21967"/>
      <sheetData sheetId="21968"/>
      <sheetData sheetId="21969"/>
      <sheetData sheetId="21970"/>
      <sheetData sheetId="21971"/>
      <sheetData sheetId="21972"/>
      <sheetData sheetId="21973"/>
      <sheetData sheetId="21974"/>
      <sheetData sheetId="21975"/>
      <sheetData sheetId="21976"/>
      <sheetData sheetId="21977"/>
      <sheetData sheetId="21978"/>
      <sheetData sheetId="21979"/>
      <sheetData sheetId="21980"/>
      <sheetData sheetId="21981"/>
      <sheetData sheetId="21982"/>
      <sheetData sheetId="21983"/>
      <sheetData sheetId="21984"/>
      <sheetData sheetId="21985"/>
      <sheetData sheetId="21986"/>
      <sheetData sheetId="21987"/>
      <sheetData sheetId="21988"/>
      <sheetData sheetId="21989"/>
      <sheetData sheetId="21990"/>
      <sheetData sheetId="21991"/>
      <sheetData sheetId="21992"/>
      <sheetData sheetId="21993"/>
      <sheetData sheetId="21994"/>
      <sheetData sheetId="21995"/>
      <sheetData sheetId="21996"/>
      <sheetData sheetId="21997"/>
      <sheetData sheetId="21998"/>
      <sheetData sheetId="21999"/>
      <sheetData sheetId="22000"/>
      <sheetData sheetId="22001"/>
      <sheetData sheetId="22002"/>
      <sheetData sheetId="22003"/>
      <sheetData sheetId="22004"/>
      <sheetData sheetId="22005"/>
      <sheetData sheetId="22006"/>
      <sheetData sheetId="22007"/>
      <sheetData sheetId="22008"/>
      <sheetData sheetId="22009"/>
      <sheetData sheetId="22010"/>
      <sheetData sheetId="22011"/>
      <sheetData sheetId="22012"/>
      <sheetData sheetId="22013"/>
      <sheetData sheetId="22014"/>
      <sheetData sheetId="22015"/>
      <sheetData sheetId="22016"/>
      <sheetData sheetId="22017"/>
      <sheetData sheetId="22018"/>
      <sheetData sheetId="22019"/>
      <sheetData sheetId="22020"/>
      <sheetData sheetId="22021"/>
      <sheetData sheetId="22022"/>
      <sheetData sheetId="22023"/>
      <sheetData sheetId="22024"/>
      <sheetData sheetId="22025"/>
      <sheetData sheetId="22026"/>
      <sheetData sheetId="22027"/>
      <sheetData sheetId="22028"/>
      <sheetData sheetId="22029"/>
      <sheetData sheetId="22030"/>
      <sheetData sheetId="22031"/>
      <sheetData sheetId="22032"/>
      <sheetData sheetId="22033"/>
      <sheetData sheetId="22034"/>
      <sheetData sheetId="22035"/>
      <sheetData sheetId="22036"/>
      <sheetData sheetId="22037"/>
      <sheetData sheetId="22038"/>
      <sheetData sheetId="22039"/>
      <sheetData sheetId="22040"/>
      <sheetData sheetId="22041"/>
      <sheetData sheetId="22042"/>
      <sheetData sheetId="22043"/>
      <sheetData sheetId="22044"/>
      <sheetData sheetId="22045"/>
      <sheetData sheetId="22046"/>
      <sheetData sheetId="22047"/>
      <sheetData sheetId="22048"/>
      <sheetData sheetId="22049"/>
      <sheetData sheetId="22050"/>
      <sheetData sheetId="22051"/>
      <sheetData sheetId="22052"/>
      <sheetData sheetId="22053"/>
      <sheetData sheetId="22054"/>
      <sheetData sheetId="22055"/>
      <sheetData sheetId="22056"/>
      <sheetData sheetId="22057"/>
      <sheetData sheetId="22058"/>
      <sheetData sheetId="22059"/>
      <sheetData sheetId="22060"/>
      <sheetData sheetId="22061"/>
      <sheetData sheetId="22062"/>
      <sheetData sheetId="22063"/>
      <sheetData sheetId="22064"/>
      <sheetData sheetId="22065"/>
      <sheetData sheetId="22066"/>
      <sheetData sheetId="22067"/>
      <sheetData sheetId="22068"/>
      <sheetData sheetId="22069"/>
      <sheetData sheetId="22070"/>
      <sheetData sheetId="22071"/>
      <sheetData sheetId="22072"/>
      <sheetData sheetId="22073"/>
      <sheetData sheetId="22074"/>
      <sheetData sheetId="22075"/>
      <sheetData sheetId="22076"/>
      <sheetData sheetId="22077"/>
      <sheetData sheetId="22078"/>
      <sheetData sheetId="22079"/>
      <sheetData sheetId="22080"/>
      <sheetData sheetId="22081"/>
      <sheetData sheetId="22082"/>
      <sheetData sheetId="22083"/>
      <sheetData sheetId="22084"/>
      <sheetData sheetId="22085"/>
      <sheetData sheetId="22086"/>
      <sheetData sheetId="22087"/>
      <sheetData sheetId="22088"/>
      <sheetData sheetId="22089"/>
      <sheetData sheetId="22090"/>
      <sheetData sheetId="22091"/>
      <sheetData sheetId="22092"/>
      <sheetData sheetId="22093"/>
      <sheetData sheetId="22094"/>
      <sheetData sheetId="22095"/>
      <sheetData sheetId="22096"/>
      <sheetData sheetId="22097"/>
      <sheetData sheetId="22098"/>
      <sheetData sheetId="22099"/>
      <sheetData sheetId="22100"/>
      <sheetData sheetId="22101"/>
      <sheetData sheetId="22102"/>
      <sheetData sheetId="22103"/>
      <sheetData sheetId="22104"/>
      <sheetData sheetId="22105"/>
      <sheetData sheetId="22106"/>
      <sheetData sheetId="22107"/>
      <sheetData sheetId="22108"/>
      <sheetData sheetId="22109"/>
      <sheetData sheetId="22110"/>
      <sheetData sheetId="22111"/>
      <sheetData sheetId="22112"/>
      <sheetData sheetId="22113"/>
      <sheetData sheetId="22114"/>
      <sheetData sheetId="22115"/>
      <sheetData sheetId="22116"/>
      <sheetData sheetId="22117"/>
      <sheetData sheetId="22118"/>
      <sheetData sheetId="22119"/>
      <sheetData sheetId="22120"/>
      <sheetData sheetId="22121"/>
      <sheetData sheetId="22122"/>
      <sheetData sheetId="22123"/>
      <sheetData sheetId="22124"/>
      <sheetData sheetId="22125"/>
      <sheetData sheetId="22126"/>
      <sheetData sheetId="22127"/>
      <sheetData sheetId="22128"/>
      <sheetData sheetId="22129"/>
      <sheetData sheetId="22130"/>
      <sheetData sheetId="22131"/>
      <sheetData sheetId="22132"/>
      <sheetData sheetId="22133"/>
      <sheetData sheetId="22134"/>
      <sheetData sheetId="22135"/>
      <sheetData sheetId="22136"/>
      <sheetData sheetId="22137"/>
      <sheetData sheetId="22138"/>
      <sheetData sheetId="22139"/>
      <sheetData sheetId="22140"/>
      <sheetData sheetId="22141"/>
      <sheetData sheetId="22142"/>
      <sheetData sheetId="22143"/>
      <sheetData sheetId="22144"/>
      <sheetData sheetId="22145"/>
      <sheetData sheetId="22146"/>
      <sheetData sheetId="22147"/>
      <sheetData sheetId="22148"/>
      <sheetData sheetId="22149"/>
      <sheetData sheetId="22150"/>
      <sheetData sheetId="22151"/>
      <sheetData sheetId="22152"/>
      <sheetData sheetId="22153"/>
      <sheetData sheetId="22154"/>
      <sheetData sheetId="22155"/>
      <sheetData sheetId="22156"/>
      <sheetData sheetId="22157"/>
      <sheetData sheetId="22158"/>
      <sheetData sheetId="22159"/>
      <sheetData sheetId="22160"/>
      <sheetData sheetId="22161"/>
      <sheetData sheetId="22162"/>
      <sheetData sheetId="22163"/>
      <sheetData sheetId="22164"/>
      <sheetData sheetId="22165"/>
      <sheetData sheetId="22166"/>
      <sheetData sheetId="22167"/>
      <sheetData sheetId="22168"/>
      <sheetData sheetId="22169"/>
      <sheetData sheetId="22170"/>
      <sheetData sheetId="22171"/>
      <sheetData sheetId="22172"/>
      <sheetData sheetId="22173"/>
      <sheetData sheetId="22174"/>
      <sheetData sheetId="22175"/>
      <sheetData sheetId="22176"/>
      <sheetData sheetId="22177"/>
      <sheetData sheetId="22178"/>
      <sheetData sheetId="22179"/>
      <sheetData sheetId="22180"/>
      <sheetData sheetId="22181"/>
      <sheetData sheetId="22182"/>
      <sheetData sheetId="22183"/>
      <sheetData sheetId="22184"/>
      <sheetData sheetId="22185"/>
      <sheetData sheetId="22186"/>
      <sheetData sheetId="22187"/>
      <sheetData sheetId="22188"/>
      <sheetData sheetId="22189"/>
      <sheetData sheetId="22190"/>
      <sheetData sheetId="22191"/>
      <sheetData sheetId="22192"/>
      <sheetData sheetId="22193"/>
      <sheetData sheetId="22194"/>
      <sheetData sheetId="22195"/>
      <sheetData sheetId="22196"/>
      <sheetData sheetId="22197"/>
      <sheetData sheetId="22198"/>
      <sheetData sheetId="22199"/>
      <sheetData sheetId="22200"/>
      <sheetData sheetId="22201"/>
      <sheetData sheetId="22202"/>
      <sheetData sheetId="22203"/>
      <sheetData sheetId="22204"/>
      <sheetData sheetId="22205"/>
      <sheetData sheetId="22206"/>
      <sheetData sheetId="22207"/>
      <sheetData sheetId="22208"/>
      <sheetData sheetId="22209"/>
      <sheetData sheetId="22210"/>
      <sheetData sheetId="22211"/>
      <sheetData sheetId="22212"/>
      <sheetData sheetId="22213"/>
      <sheetData sheetId="22214"/>
      <sheetData sheetId="22215"/>
      <sheetData sheetId="22216"/>
      <sheetData sheetId="22217"/>
      <sheetData sheetId="22218"/>
      <sheetData sheetId="22219"/>
      <sheetData sheetId="22220"/>
      <sheetData sheetId="22221"/>
      <sheetData sheetId="22222"/>
      <sheetData sheetId="22223"/>
      <sheetData sheetId="22224"/>
      <sheetData sheetId="22225"/>
      <sheetData sheetId="22226"/>
      <sheetData sheetId="22227"/>
      <sheetData sheetId="22228"/>
      <sheetData sheetId="22229"/>
      <sheetData sheetId="22230"/>
      <sheetData sheetId="22231"/>
      <sheetData sheetId="22232"/>
      <sheetData sheetId="22233"/>
      <sheetData sheetId="22234"/>
      <sheetData sheetId="22235"/>
      <sheetData sheetId="22236"/>
      <sheetData sheetId="22237"/>
      <sheetData sheetId="22238"/>
      <sheetData sheetId="22239"/>
      <sheetData sheetId="22240"/>
      <sheetData sheetId="22241"/>
      <sheetData sheetId="22242"/>
      <sheetData sheetId="22243"/>
      <sheetData sheetId="22244"/>
      <sheetData sheetId="22245"/>
      <sheetData sheetId="22246"/>
      <sheetData sheetId="22247"/>
      <sheetData sheetId="22248"/>
      <sheetData sheetId="22249"/>
      <sheetData sheetId="22250"/>
      <sheetData sheetId="22251"/>
      <sheetData sheetId="22252"/>
      <sheetData sheetId="22253"/>
      <sheetData sheetId="22254"/>
      <sheetData sheetId="22255"/>
      <sheetData sheetId="22256"/>
      <sheetData sheetId="22257"/>
      <sheetData sheetId="22258"/>
      <sheetData sheetId="22259"/>
      <sheetData sheetId="22260"/>
      <sheetData sheetId="22261"/>
      <sheetData sheetId="22262"/>
      <sheetData sheetId="22263"/>
      <sheetData sheetId="22264"/>
      <sheetData sheetId="22265"/>
      <sheetData sheetId="22266"/>
      <sheetData sheetId="22267"/>
      <sheetData sheetId="22268"/>
      <sheetData sheetId="22269"/>
      <sheetData sheetId="22270"/>
      <sheetData sheetId="22271"/>
      <sheetData sheetId="22272"/>
      <sheetData sheetId="22273"/>
      <sheetData sheetId="22274"/>
      <sheetData sheetId="22275"/>
      <sheetData sheetId="22276"/>
      <sheetData sheetId="22277"/>
      <sheetData sheetId="22278"/>
      <sheetData sheetId="22279"/>
      <sheetData sheetId="22280"/>
      <sheetData sheetId="22281"/>
      <sheetData sheetId="22282"/>
      <sheetData sheetId="22283"/>
      <sheetData sheetId="22284"/>
      <sheetData sheetId="22285"/>
      <sheetData sheetId="22286"/>
      <sheetData sheetId="22287"/>
      <sheetData sheetId="22288"/>
      <sheetData sheetId="22289"/>
      <sheetData sheetId="22290"/>
      <sheetData sheetId="22291"/>
      <sheetData sheetId="22292"/>
      <sheetData sheetId="22293"/>
      <sheetData sheetId="22294"/>
      <sheetData sheetId="22295"/>
      <sheetData sheetId="22296"/>
      <sheetData sheetId="22297"/>
      <sheetData sheetId="22298"/>
      <sheetData sheetId="22299"/>
      <sheetData sheetId="22300"/>
      <sheetData sheetId="22301"/>
      <sheetData sheetId="22302"/>
      <sheetData sheetId="22303"/>
      <sheetData sheetId="22304"/>
      <sheetData sheetId="22305"/>
      <sheetData sheetId="22306"/>
      <sheetData sheetId="22307"/>
      <sheetData sheetId="22308"/>
      <sheetData sheetId="22309"/>
      <sheetData sheetId="22310"/>
      <sheetData sheetId="22311"/>
      <sheetData sheetId="22312"/>
      <sheetData sheetId="22313"/>
      <sheetData sheetId="22314"/>
      <sheetData sheetId="22315"/>
      <sheetData sheetId="22316"/>
      <sheetData sheetId="22317"/>
      <sheetData sheetId="22318"/>
      <sheetData sheetId="22319"/>
      <sheetData sheetId="22320"/>
      <sheetData sheetId="22321"/>
      <sheetData sheetId="22322"/>
      <sheetData sheetId="22323"/>
      <sheetData sheetId="22324"/>
      <sheetData sheetId="22325"/>
      <sheetData sheetId="22326"/>
      <sheetData sheetId="22327"/>
      <sheetData sheetId="22328"/>
      <sheetData sheetId="22329"/>
      <sheetData sheetId="22330"/>
      <sheetData sheetId="22331"/>
      <sheetData sheetId="22332"/>
      <sheetData sheetId="22333"/>
      <sheetData sheetId="22334"/>
      <sheetData sheetId="22335"/>
      <sheetData sheetId="22336"/>
      <sheetData sheetId="22337"/>
      <sheetData sheetId="22338"/>
      <sheetData sheetId="22339"/>
      <sheetData sheetId="22340"/>
      <sheetData sheetId="22341"/>
      <sheetData sheetId="22342"/>
      <sheetData sheetId="22343"/>
      <sheetData sheetId="22344"/>
      <sheetData sheetId="22345"/>
      <sheetData sheetId="22346"/>
      <sheetData sheetId="22347"/>
      <sheetData sheetId="22348"/>
      <sheetData sheetId="22349"/>
      <sheetData sheetId="22350"/>
      <sheetData sheetId="22351"/>
      <sheetData sheetId="22352"/>
      <sheetData sheetId="22353"/>
      <sheetData sheetId="22354"/>
      <sheetData sheetId="22355"/>
      <sheetData sheetId="22356"/>
      <sheetData sheetId="22357"/>
      <sheetData sheetId="22358"/>
      <sheetData sheetId="22359"/>
      <sheetData sheetId="22360"/>
      <sheetData sheetId="22361"/>
      <sheetData sheetId="22362"/>
      <sheetData sheetId="22363"/>
      <sheetData sheetId="22364"/>
      <sheetData sheetId="22365"/>
      <sheetData sheetId="22366"/>
      <sheetData sheetId="22367"/>
      <sheetData sheetId="22368"/>
      <sheetData sheetId="22369"/>
      <sheetData sheetId="22370"/>
      <sheetData sheetId="22371"/>
      <sheetData sheetId="22372"/>
      <sheetData sheetId="22373"/>
      <sheetData sheetId="22374"/>
      <sheetData sheetId="22375"/>
      <sheetData sheetId="22376"/>
      <sheetData sheetId="22377"/>
      <sheetData sheetId="22378"/>
      <sheetData sheetId="22379"/>
      <sheetData sheetId="22380"/>
      <sheetData sheetId="22381"/>
      <sheetData sheetId="22382"/>
      <sheetData sheetId="22383"/>
      <sheetData sheetId="22384"/>
      <sheetData sheetId="22385"/>
      <sheetData sheetId="22386"/>
      <sheetData sheetId="22387"/>
      <sheetData sheetId="22388"/>
      <sheetData sheetId="22389"/>
      <sheetData sheetId="22390"/>
      <sheetData sheetId="22391"/>
      <sheetData sheetId="22392"/>
      <sheetData sheetId="22393"/>
      <sheetData sheetId="22394"/>
      <sheetData sheetId="22395"/>
      <sheetData sheetId="22396"/>
      <sheetData sheetId="22397"/>
      <sheetData sheetId="22398"/>
      <sheetData sheetId="22399"/>
      <sheetData sheetId="22400"/>
      <sheetData sheetId="22401"/>
      <sheetData sheetId="22402"/>
      <sheetData sheetId="22403"/>
      <sheetData sheetId="22404"/>
      <sheetData sheetId="22405"/>
      <sheetData sheetId="22406"/>
      <sheetData sheetId="22407"/>
      <sheetData sheetId="22408"/>
      <sheetData sheetId="22409"/>
      <sheetData sheetId="22410"/>
      <sheetData sheetId="22411"/>
      <sheetData sheetId="22412"/>
      <sheetData sheetId="22413"/>
      <sheetData sheetId="22414"/>
      <sheetData sheetId="22415"/>
      <sheetData sheetId="22416"/>
      <sheetData sheetId="22417"/>
      <sheetData sheetId="22418"/>
      <sheetData sheetId="22419"/>
      <sheetData sheetId="22420"/>
      <sheetData sheetId="22421"/>
      <sheetData sheetId="22422"/>
      <sheetData sheetId="22423"/>
      <sheetData sheetId="22424"/>
      <sheetData sheetId="22425"/>
      <sheetData sheetId="22426"/>
      <sheetData sheetId="22427"/>
      <sheetData sheetId="22428"/>
      <sheetData sheetId="22429"/>
      <sheetData sheetId="22430"/>
      <sheetData sheetId="22431"/>
      <sheetData sheetId="22432"/>
      <sheetData sheetId="22433"/>
      <sheetData sheetId="22434"/>
      <sheetData sheetId="22435"/>
      <sheetData sheetId="22436"/>
      <sheetData sheetId="22437"/>
      <sheetData sheetId="22438"/>
      <sheetData sheetId="22439"/>
      <sheetData sheetId="22440"/>
      <sheetData sheetId="22441"/>
      <sheetData sheetId="22442"/>
      <sheetData sheetId="22443"/>
      <sheetData sheetId="22444"/>
      <sheetData sheetId="22445"/>
      <sheetData sheetId="22446"/>
      <sheetData sheetId="22447"/>
      <sheetData sheetId="22448"/>
      <sheetData sheetId="22449"/>
      <sheetData sheetId="22450"/>
      <sheetData sheetId="22451"/>
      <sheetData sheetId="22452"/>
      <sheetData sheetId="22453"/>
      <sheetData sheetId="22454"/>
      <sheetData sheetId="22455"/>
      <sheetData sheetId="22456"/>
      <sheetData sheetId="22457"/>
      <sheetData sheetId="22458"/>
      <sheetData sheetId="22459"/>
      <sheetData sheetId="22460"/>
      <sheetData sheetId="22461"/>
      <sheetData sheetId="22462"/>
      <sheetData sheetId="22463"/>
      <sheetData sheetId="22464"/>
      <sheetData sheetId="22465"/>
      <sheetData sheetId="22466"/>
      <sheetData sheetId="22467"/>
      <sheetData sheetId="22468"/>
      <sheetData sheetId="22469"/>
      <sheetData sheetId="22470"/>
      <sheetData sheetId="22471"/>
      <sheetData sheetId="22472"/>
      <sheetData sheetId="22473"/>
      <sheetData sheetId="22474"/>
      <sheetData sheetId="22475"/>
      <sheetData sheetId="22476"/>
      <sheetData sheetId="22477"/>
      <sheetData sheetId="22478"/>
      <sheetData sheetId="22479"/>
      <sheetData sheetId="22480"/>
      <sheetData sheetId="22481"/>
      <sheetData sheetId="22482"/>
      <sheetData sheetId="22483"/>
      <sheetData sheetId="22484"/>
      <sheetData sheetId="22485"/>
      <sheetData sheetId="22486"/>
      <sheetData sheetId="22487"/>
      <sheetData sheetId="22488"/>
      <sheetData sheetId="22489"/>
      <sheetData sheetId="22490"/>
      <sheetData sheetId="22491"/>
      <sheetData sheetId="22492"/>
      <sheetData sheetId="22493"/>
      <sheetData sheetId="22494"/>
      <sheetData sheetId="22495"/>
      <sheetData sheetId="22496"/>
      <sheetData sheetId="22497"/>
      <sheetData sheetId="22498"/>
      <sheetData sheetId="22499"/>
      <sheetData sheetId="22500"/>
      <sheetData sheetId="22501"/>
      <sheetData sheetId="22502"/>
      <sheetData sheetId="22503"/>
      <sheetData sheetId="22504"/>
      <sheetData sheetId="22505"/>
      <sheetData sheetId="22506"/>
      <sheetData sheetId="22507"/>
      <sheetData sheetId="22508"/>
      <sheetData sheetId="22509"/>
      <sheetData sheetId="22510"/>
      <sheetData sheetId="22511"/>
      <sheetData sheetId="22512"/>
      <sheetData sheetId="22513"/>
      <sheetData sheetId="22514"/>
      <sheetData sheetId="22515"/>
      <sheetData sheetId="22516"/>
      <sheetData sheetId="22517"/>
      <sheetData sheetId="22518"/>
      <sheetData sheetId="22519"/>
      <sheetData sheetId="22520"/>
      <sheetData sheetId="22521"/>
      <sheetData sheetId="22522"/>
      <sheetData sheetId="22523"/>
      <sheetData sheetId="22524"/>
      <sheetData sheetId="22525"/>
      <sheetData sheetId="22526"/>
      <sheetData sheetId="22527"/>
      <sheetData sheetId="22528"/>
      <sheetData sheetId="22529"/>
      <sheetData sheetId="22530"/>
      <sheetData sheetId="22531"/>
      <sheetData sheetId="22532"/>
      <sheetData sheetId="22533"/>
      <sheetData sheetId="22534"/>
      <sheetData sheetId="22535"/>
      <sheetData sheetId="22536"/>
      <sheetData sheetId="22537"/>
      <sheetData sheetId="22538"/>
      <sheetData sheetId="22539"/>
      <sheetData sheetId="22540"/>
      <sheetData sheetId="22541"/>
      <sheetData sheetId="22542"/>
      <sheetData sheetId="22543"/>
      <sheetData sheetId="22544"/>
      <sheetData sheetId="22545"/>
      <sheetData sheetId="22546"/>
      <sheetData sheetId="22547"/>
      <sheetData sheetId="22548"/>
      <sheetData sheetId="22549"/>
      <sheetData sheetId="22550"/>
      <sheetData sheetId="22551"/>
      <sheetData sheetId="22552"/>
      <sheetData sheetId="22553"/>
      <sheetData sheetId="22554"/>
      <sheetData sheetId="22555"/>
      <sheetData sheetId="22556"/>
      <sheetData sheetId="22557"/>
      <sheetData sheetId="22558"/>
      <sheetData sheetId="22559"/>
      <sheetData sheetId="22560"/>
      <sheetData sheetId="22561"/>
      <sheetData sheetId="22562"/>
      <sheetData sheetId="22563"/>
      <sheetData sheetId="22564"/>
      <sheetData sheetId="22565"/>
      <sheetData sheetId="22566"/>
      <sheetData sheetId="22567"/>
      <sheetData sheetId="22568"/>
      <sheetData sheetId="22569"/>
      <sheetData sheetId="22570"/>
      <sheetData sheetId="22571"/>
      <sheetData sheetId="22572"/>
      <sheetData sheetId="22573"/>
      <sheetData sheetId="22574"/>
      <sheetData sheetId="22575"/>
      <sheetData sheetId="22576"/>
      <sheetData sheetId="22577"/>
      <sheetData sheetId="22578"/>
      <sheetData sheetId="22579"/>
      <sheetData sheetId="22580"/>
      <sheetData sheetId="22581"/>
      <sheetData sheetId="22582"/>
      <sheetData sheetId="22583"/>
      <sheetData sheetId="22584"/>
      <sheetData sheetId="22585"/>
      <sheetData sheetId="22586"/>
      <sheetData sheetId="22587"/>
      <sheetData sheetId="22588"/>
      <sheetData sheetId="22589"/>
      <sheetData sheetId="22590"/>
      <sheetData sheetId="22591"/>
      <sheetData sheetId="22592"/>
      <sheetData sheetId="22593"/>
      <sheetData sheetId="22594"/>
      <sheetData sheetId="22595"/>
      <sheetData sheetId="22596"/>
      <sheetData sheetId="22597"/>
      <sheetData sheetId="22598"/>
      <sheetData sheetId="22599"/>
      <sheetData sheetId="22600"/>
      <sheetData sheetId="22601"/>
      <sheetData sheetId="22602"/>
      <sheetData sheetId="22603"/>
      <sheetData sheetId="22604"/>
      <sheetData sheetId="22605"/>
      <sheetData sheetId="22606"/>
      <sheetData sheetId="22607"/>
      <sheetData sheetId="22608"/>
      <sheetData sheetId="22609"/>
      <sheetData sheetId="22610"/>
      <sheetData sheetId="22611"/>
      <sheetData sheetId="22612"/>
      <sheetData sheetId="22613"/>
      <sheetData sheetId="22614"/>
      <sheetData sheetId="22615"/>
      <sheetData sheetId="22616"/>
      <sheetData sheetId="22617"/>
      <sheetData sheetId="22618"/>
      <sheetData sheetId="22619"/>
      <sheetData sheetId="22620"/>
      <sheetData sheetId="22621"/>
      <sheetData sheetId="22622"/>
      <sheetData sheetId="22623"/>
      <sheetData sheetId="22624"/>
      <sheetData sheetId="22625"/>
      <sheetData sheetId="22626"/>
      <sheetData sheetId="22627"/>
      <sheetData sheetId="22628"/>
      <sheetData sheetId="22629"/>
      <sheetData sheetId="22630"/>
      <sheetData sheetId="22631"/>
      <sheetData sheetId="22632"/>
      <sheetData sheetId="22633"/>
      <sheetData sheetId="22634"/>
      <sheetData sheetId="22635"/>
      <sheetData sheetId="22636"/>
      <sheetData sheetId="22637"/>
      <sheetData sheetId="22638"/>
      <sheetData sheetId="22639"/>
      <sheetData sheetId="22640"/>
      <sheetData sheetId="22641"/>
      <sheetData sheetId="22642"/>
      <sheetData sheetId="22643"/>
      <sheetData sheetId="22644"/>
      <sheetData sheetId="22645"/>
      <sheetData sheetId="22646"/>
      <sheetData sheetId="22647"/>
      <sheetData sheetId="22648"/>
      <sheetData sheetId="22649"/>
      <sheetData sheetId="22650"/>
      <sheetData sheetId="22651"/>
      <sheetData sheetId="22652"/>
      <sheetData sheetId="22653"/>
      <sheetData sheetId="22654"/>
      <sheetData sheetId="22655"/>
      <sheetData sheetId="22656"/>
      <sheetData sheetId="22657"/>
      <sheetData sheetId="22658"/>
      <sheetData sheetId="22659"/>
      <sheetData sheetId="22660"/>
      <sheetData sheetId="22661"/>
      <sheetData sheetId="22662"/>
      <sheetData sheetId="22663"/>
      <sheetData sheetId="22664"/>
      <sheetData sheetId="22665"/>
      <sheetData sheetId="22666"/>
      <sheetData sheetId="22667"/>
      <sheetData sheetId="22668"/>
      <sheetData sheetId="22669"/>
      <sheetData sheetId="22670"/>
      <sheetData sheetId="22671"/>
      <sheetData sheetId="22672"/>
      <sheetData sheetId="22673"/>
      <sheetData sheetId="22674"/>
      <sheetData sheetId="22675"/>
      <sheetData sheetId="22676"/>
      <sheetData sheetId="22677"/>
      <sheetData sheetId="22678"/>
      <sheetData sheetId="22679"/>
      <sheetData sheetId="22680"/>
      <sheetData sheetId="22681"/>
      <sheetData sheetId="22682"/>
      <sheetData sheetId="22683"/>
      <sheetData sheetId="22684"/>
      <sheetData sheetId="22685"/>
      <sheetData sheetId="22686"/>
      <sheetData sheetId="22687"/>
      <sheetData sheetId="22688"/>
      <sheetData sheetId="22689"/>
      <sheetData sheetId="22690"/>
      <sheetData sheetId="22691"/>
      <sheetData sheetId="22692"/>
      <sheetData sheetId="22693"/>
      <sheetData sheetId="22694"/>
      <sheetData sheetId="22695"/>
      <sheetData sheetId="22696"/>
      <sheetData sheetId="22697"/>
      <sheetData sheetId="22698"/>
      <sheetData sheetId="22699"/>
      <sheetData sheetId="22700"/>
      <sheetData sheetId="22701"/>
      <sheetData sheetId="22702"/>
      <sheetData sheetId="22703"/>
      <sheetData sheetId="22704"/>
      <sheetData sheetId="22705"/>
      <sheetData sheetId="22706"/>
      <sheetData sheetId="22707"/>
      <sheetData sheetId="22708"/>
      <sheetData sheetId="22709"/>
      <sheetData sheetId="22710"/>
      <sheetData sheetId="22711"/>
      <sheetData sheetId="22712"/>
      <sheetData sheetId="22713"/>
      <sheetData sheetId="22714"/>
      <sheetData sheetId="22715"/>
      <sheetData sheetId="22716"/>
      <sheetData sheetId="22717"/>
      <sheetData sheetId="22718"/>
      <sheetData sheetId="22719"/>
      <sheetData sheetId="22720"/>
      <sheetData sheetId="22721"/>
      <sheetData sheetId="22722"/>
      <sheetData sheetId="22723"/>
      <sheetData sheetId="22724"/>
      <sheetData sheetId="22725"/>
      <sheetData sheetId="22726"/>
      <sheetData sheetId="22727"/>
      <sheetData sheetId="22728"/>
      <sheetData sheetId="22729"/>
      <sheetData sheetId="22730"/>
      <sheetData sheetId="22731"/>
      <sheetData sheetId="22732"/>
      <sheetData sheetId="22733"/>
      <sheetData sheetId="22734"/>
      <sheetData sheetId="22735"/>
      <sheetData sheetId="22736"/>
      <sheetData sheetId="22737"/>
      <sheetData sheetId="22738"/>
      <sheetData sheetId="22739"/>
      <sheetData sheetId="22740"/>
      <sheetData sheetId="22741"/>
      <sheetData sheetId="22742"/>
      <sheetData sheetId="22743"/>
      <sheetData sheetId="22744"/>
      <sheetData sheetId="22745"/>
      <sheetData sheetId="22746"/>
      <sheetData sheetId="22747"/>
      <sheetData sheetId="22748"/>
      <sheetData sheetId="22749"/>
      <sheetData sheetId="22750"/>
      <sheetData sheetId="22751"/>
      <sheetData sheetId="22752"/>
      <sheetData sheetId="22753"/>
      <sheetData sheetId="22754"/>
      <sheetData sheetId="22755"/>
      <sheetData sheetId="22756"/>
      <sheetData sheetId="22757"/>
      <sheetData sheetId="22758"/>
      <sheetData sheetId="22759"/>
      <sheetData sheetId="22760"/>
      <sheetData sheetId="22761"/>
      <sheetData sheetId="22762"/>
      <sheetData sheetId="22763"/>
      <sheetData sheetId="22764"/>
      <sheetData sheetId="22765"/>
      <sheetData sheetId="22766"/>
      <sheetData sheetId="22767"/>
      <sheetData sheetId="22768"/>
      <sheetData sheetId="22769"/>
      <sheetData sheetId="22770"/>
      <sheetData sheetId="22771"/>
      <sheetData sheetId="22772"/>
      <sheetData sheetId="22773"/>
      <sheetData sheetId="22774"/>
      <sheetData sheetId="22775"/>
      <sheetData sheetId="22776"/>
      <sheetData sheetId="22777"/>
      <sheetData sheetId="22778"/>
      <sheetData sheetId="22779"/>
      <sheetData sheetId="22780"/>
      <sheetData sheetId="22781"/>
      <sheetData sheetId="22782"/>
      <sheetData sheetId="22783"/>
      <sheetData sheetId="22784"/>
      <sheetData sheetId="22785"/>
      <sheetData sheetId="22786"/>
      <sheetData sheetId="22787"/>
      <sheetData sheetId="22788"/>
      <sheetData sheetId="22789"/>
      <sheetData sheetId="22790"/>
      <sheetData sheetId="22791"/>
      <sheetData sheetId="22792"/>
      <sheetData sheetId="22793"/>
      <sheetData sheetId="22794"/>
      <sheetData sheetId="22795"/>
      <sheetData sheetId="22796"/>
      <sheetData sheetId="22797"/>
      <sheetData sheetId="22798"/>
      <sheetData sheetId="22799"/>
      <sheetData sheetId="22800"/>
      <sheetData sheetId="22801"/>
      <sheetData sheetId="22802"/>
      <sheetData sheetId="22803"/>
      <sheetData sheetId="22804"/>
      <sheetData sheetId="22805"/>
      <sheetData sheetId="22806"/>
      <sheetData sheetId="22807"/>
      <sheetData sheetId="22808"/>
      <sheetData sheetId="22809"/>
      <sheetData sheetId="22810"/>
      <sheetData sheetId="22811"/>
      <sheetData sheetId="22812"/>
      <sheetData sheetId="22813"/>
      <sheetData sheetId="22814"/>
      <sheetData sheetId="22815"/>
      <sheetData sheetId="22816"/>
      <sheetData sheetId="22817"/>
      <sheetData sheetId="22818"/>
      <sheetData sheetId="22819"/>
      <sheetData sheetId="22820"/>
      <sheetData sheetId="22821"/>
      <sheetData sheetId="22822"/>
      <sheetData sheetId="22823"/>
      <sheetData sheetId="22824"/>
      <sheetData sheetId="22825"/>
      <sheetData sheetId="22826"/>
      <sheetData sheetId="22827"/>
      <sheetData sheetId="22828"/>
      <sheetData sheetId="22829"/>
      <sheetData sheetId="22830"/>
      <sheetData sheetId="22831"/>
      <sheetData sheetId="22832"/>
      <sheetData sheetId="22833"/>
      <sheetData sheetId="22834"/>
      <sheetData sheetId="22835"/>
      <sheetData sheetId="22836"/>
      <sheetData sheetId="22837"/>
      <sheetData sheetId="22838"/>
      <sheetData sheetId="22839"/>
      <sheetData sheetId="22840"/>
      <sheetData sheetId="22841"/>
      <sheetData sheetId="22842"/>
      <sheetData sheetId="22843"/>
      <sheetData sheetId="22844"/>
      <sheetData sheetId="22845"/>
      <sheetData sheetId="22846"/>
      <sheetData sheetId="22847"/>
      <sheetData sheetId="22848"/>
      <sheetData sheetId="22849"/>
      <sheetData sheetId="22850"/>
      <sheetData sheetId="22851"/>
      <sheetData sheetId="22852"/>
      <sheetData sheetId="22853"/>
      <sheetData sheetId="22854"/>
      <sheetData sheetId="22855"/>
      <sheetData sheetId="22856"/>
      <sheetData sheetId="22857"/>
      <sheetData sheetId="22858"/>
      <sheetData sheetId="22859"/>
      <sheetData sheetId="22860"/>
      <sheetData sheetId="22861"/>
      <sheetData sheetId="22862"/>
      <sheetData sheetId="22863"/>
      <sheetData sheetId="22864"/>
      <sheetData sheetId="22865"/>
      <sheetData sheetId="22866"/>
      <sheetData sheetId="22867"/>
      <sheetData sheetId="22868"/>
      <sheetData sheetId="22869"/>
      <sheetData sheetId="22870"/>
      <sheetData sheetId="22871"/>
      <sheetData sheetId="22872"/>
      <sheetData sheetId="22873"/>
      <sheetData sheetId="22874"/>
      <sheetData sheetId="22875"/>
      <sheetData sheetId="22876"/>
      <sheetData sheetId="22877"/>
      <sheetData sheetId="22878"/>
      <sheetData sheetId="22879"/>
      <sheetData sheetId="22880"/>
      <sheetData sheetId="22881"/>
      <sheetData sheetId="22882"/>
      <sheetData sheetId="22883"/>
      <sheetData sheetId="22884"/>
      <sheetData sheetId="22885"/>
      <sheetData sheetId="22886"/>
      <sheetData sheetId="22887"/>
      <sheetData sheetId="22888"/>
      <sheetData sheetId="22889"/>
      <sheetData sheetId="22890"/>
      <sheetData sheetId="22891"/>
      <sheetData sheetId="22892"/>
      <sheetData sheetId="22893"/>
      <sheetData sheetId="22894"/>
      <sheetData sheetId="22895"/>
      <sheetData sheetId="22896"/>
      <sheetData sheetId="22897"/>
      <sheetData sheetId="22898"/>
      <sheetData sheetId="22899"/>
      <sheetData sheetId="22900"/>
      <sheetData sheetId="22901"/>
      <sheetData sheetId="22902"/>
      <sheetData sheetId="22903"/>
      <sheetData sheetId="22904"/>
      <sheetData sheetId="22905"/>
      <sheetData sheetId="22906"/>
      <sheetData sheetId="22907"/>
      <sheetData sheetId="22908"/>
      <sheetData sheetId="22909"/>
      <sheetData sheetId="22910"/>
      <sheetData sheetId="22911"/>
      <sheetData sheetId="22912"/>
      <sheetData sheetId="22913"/>
      <sheetData sheetId="22914"/>
      <sheetData sheetId="22915"/>
      <sheetData sheetId="22916"/>
      <sheetData sheetId="22917"/>
      <sheetData sheetId="22918"/>
      <sheetData sheetId="22919"/>
      <sheetData sheetId="22920"/>
      <sheetData sheetId="22921"/>
      <sheetData sheetId="22922"/>
      <sheetData sheetId="22923"/>
      <sheetData sheetId="22924"/>
      <sheetData sheetId="22925"/>
      <sheetData sheetId="22926"/>
      <sheetData sheetId="22927"/>
      <sheetData sheetId="22928"/>
      <sheetData sheetId="22929"/>
      <sheetData sheetId="22930"/>
      <sheetData sheetId="22931"/>
      <sheetData sheetId="22932"/>
      <sheetData sheetId="22933"/>
      <sheetData sheetId="22934"/>
      <sheetData sheetId="22935"/>
      <sheetData sheetId="22936"/>
      <sheetData sheetId="22937"/>
      <sheetData sheetId="22938"/>
      <sheetData sheetId="22939"/>
      <sheetData sheetId="22940"/>
      <sheetData sheetId="22941"/>
      <sheetData sheetId="22942"/>
      <sheetData sheetId="22943"/>
      <sheetData sheetId="22944"/>
      <sheetData sheetId="22945"/>
      <sheetData sheetId="22946"/>
      <sheetData sheetId="22947"/>
      <sheetData sheetId="22948"/>
      <sheetData sheetId="22949"/>
      <sheetData sheetId="22950"/>
      <sheetData sheetId="22951"/>
      <sheetData sheetId="22952"/>
      <sheetData sheetId="22953"/>
      <sheetData sheetId="22954"/>
      <sheetData sheetId="22955"/>
      <sheetData sheetId="22956"/>
      <sheetData sheetId="22957"/>
      <sheetData sheetId="22958"/>
      <sheetData sheetId="22959"/>
      <sheetData sheetId="22960"/>
      <sheetData sheetId="22961"/>
      <sheetData sheetId="22962"/>
      <sheetData sheetId="22963"/>
      <sheetData sheetId="22964"/>
      <sheetData sheetId="22965"/>
      <sheetData sheetId="22966"/>
      <sheetData sheetId="22967"/>
      <sheetData sheetId="22968"/>
      <sheetData sheetId="22969"/>
      <sheetData sheetId="22970"/>
      <sheetData sheetId="22971"/>
      <sheetData sheetId="22972"/>
      <sheetData sheetId="22973"/>
      <sheetData sheetId="22974"/>
      <sheetData sheetId="22975"/>
      <sheetData sheetId="22976"/>
      <sheetData sheetId="22977"/>
      <sheetData sheetId="22978"/>
      <sheetData sheetId="22979"/>
      <sheetData sheetId="22980" refreshError="1"/>
      <sheetData sheetId="22981" refreshError="1"/>
      <sheetData sheetId="22982"/>
      <sheetData sheetId="2298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Iron Steel &amp; handrails"/>
      <sheetName val="ANALYSIS"/>
      <sheetName val="Top Sheet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basic_"/>
      <sheetName val="Rate_Analysis"/>
      <sheetName val="Top_Sheet"/>
      <sheetName val="Misc__points2"/>
      <sheetName val="qty_abst2"/>
      <sheetName val="basic_2"/>
      <sheetName val="Rate_Analysis2"/>
      <sheetName val="Top_Sheet2"/>
      <sheetName val="Iron_Steel_&amp;_handrails2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AGES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Data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Assumptions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basic_3"/>
      <sheetName val="Rate_Analysis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BSTRACT"/>
      <sheetName val="Legal Risk Analysis"/>
      <sheetName val="Stress Calculation"/>
      <sheetName val="MORGACTS"/>
      <sheetName val="PRECAST lightconc-II"/>
      <sheetName val="IO List"/>
      <sheetName val="Progress"/>
      <sheetName val="#REF"/>
      <sheetName val="RA Format"/>
      <sheetName val="Measurement-ID works"/>
      <sheetName val="1"/>
      <sheetName val="Ph 1 -ESM Pipe, Bitumen"/>
      <sheetName val="Shuttering Abstract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PointNo.5"/>
      <sheetName val="Sheet1"/>
      <sheetName val="Dropdown"/>
      <sheetName val="CORRECTION"/>
      <sheetName val="major qty"/>
      <sheetName val="Major P&amp;M deployment"/>
      <sheetName val="p&amp;m L&amp;T Hire"/>
      <sheetName val="Data 1"/>
      <sheetName val="A6"/>
      <sheetName val="dummy"/>
      <sheetName val="Unit Rate"/>
      <sheetName val="Rates"/>
      <sheetName val="Lead"/>
      <sheetName val="SPT vs PHI"/>
      <sheetName val="Rehab podium footing"/>
      <sheetName val="Sheet2"/>
      <sheetName val="ETC Panorama"/>
      <sheetName val="Input"/>
      <sheetName val="omm-add"/>
      <sheetName val="Breakdown"/>
      <sheetName val="Cover"/>
      <sheetName val="Total Amount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Staff Forecast spread"/>
      <sheetName val="Calc_ISC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LAP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2gii"/>
      <sheetName val="Assumption Inputs"/>
      <sheetName val="입찰내역 발주처 양식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ludge Cal"/>
      <sheetName val="合成単価作成表-BLDG"/>
      <sheetName val="RATE ANALYSIS."/>
      <sheetName val="COMPLEXALL"/>
      <sheetName val=""/>
      <sheetName val="Design"/>
      <sheetName val="gen"/>
      <sheetName val="ABP inputs"/>
      <sheetName val="Synergy Sales Budget"/>
      <sheetName val="FitOutConfCentre"/>
      <sheetName val="P4-B"/>
      <sheetName val="d-safe DELUXE"/>
      <sheetName val="Main-Material"/>
      <sheetName val="TAV ANALIZ"/>
      <sheetName val="IO_List"/>
      <sheetName val="major_qty"/>
      <sheetName val="Major_P&amp;M_deployment"/>
      <sheetName val="p&amp;m_L&amp;T_Hire"/>
      <sheetName val="Data_1"/>
      <sheetName val="Rehab_podium_footing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Assumption_Inputs"/>
      <sheetName val="Code"/>
      <sheetName val="upa"/>
      <sheetName val="Exp. Villa  R2B 216"/>
      <sheetName val="RMC April 16"/>
      <sheetName val="LMR PF"/>
      <sheetName val="AoR Finishing"/>
      <sheetName val="P+M - Tower Crane"/>
      <sheetName val="Civil Works"/>
      <sheetName val="Assumption_Inputs1"/>
      <sheetName val="Stress_Calculation1"/>
      <sheetName val="PNTEXT"/>
      <sheetName val="MASONARY"/>
      <sheetName val="Working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IO_List1"/>
      <sheetName val="major_qty1"/>
      <sheetName val="Major_P&amp;M_deployment1"/>
      <sheetName val="p&amp;m_L&amp;T_Hire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major_qty2"/>
      <sheetName val="Major_P&amp;M_deployment2"/>
      <sheetName val="p&amp;m_L&amp;T_Hire2"/>
      <sheetName val="PRECAST_lightconc-II3"/>
      <sheetName val="Unit_Rate2"/>
      <sheetName val="d-safe_DELUXE2"/>
      <sheetName val="ABP_inputs2"/>
      <sheetName val="Synergy_Sales_Budget2"/>
      <sheetName val="Cement Price Variation"/>
      <sheetName val="beam-reinft-IIInd floor"/>
      <sheetName val="Basic_Rate5"/>
      <sheetName val="INFLUENCES_ON_GM5"/>
      <sheetName val="acevsSp_(ABC)5"/>
      <sheetName val="Monthly_Format_ATH_(ro)revised5"/>
      <sheetName val="Abs_Sheet(Fuel_oil_area)JAN5"/>
      <sheetName val="Steel_Summary5"/>
      <sheetName val="int_hire4"/>
      <sheetName val="Drop_Down_(Fixed)4"/>
      <sheetName val="Drop_Down4"/>
      <sheetName val="BOQ_Direct_selling_cost4"/>
      <sheetName val="E_&amp;_R4"/>
      <sheetName val="Legal_Risk_Analysis4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ETC_Panorama"/>
      <sheetName val="TAV_ANALIZ"/>
      <sheetName val="Sludge_Cal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입찰내역_발주처_양식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Civil_Boq7"/>
      <sheetName val="Main_Summary7"/>
      <sheetName val="Summary_(G_H_Bachlor_C)7"/>
      <sheetName val="Basic_Rate6"/>
      <sheetName val="INFLUENCES_ON_GM6"/>
      <sheetName val="acevsSp_(ABC)6"/>
      <sheetName val="Monthly_Format_ATH_(ro)revised6"/>
      <sheetName val="Abs_Sheet(Fuel_oil_area)JAN6"/>
      <sheetName val="Steel_Summary6"/>
      <sheetName val="int_hire5"/>
      <sheetName val="Drop_Down_(Fixed)5"/>
      <sheetName val="Drop_Down5"/>
      <sheetName val="BOQ_Direct_selling_cost5"/>
      <sheetName val="E_&amp;_R5"/>
      <sheetName val="Legal_Risk_Analysis5"/>
      <sheetName val="RA_Format3"/>
      <sheetName val="Measurement-ID_works3"/>
      <sheetName val="Ph_1_-ESM_Pipe,_Bitumen3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ETC_Panorama1"/>
      <sheetName val="TAV_ANALIZ1"/>
      <sheetName val="Sludge_Cal1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major_qty4"/>
      <sheetName val="Major_P&amp;M_deployment4"/>
      <sheetName val="p&amp;m_L&amp;T_Hire4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E_&amp;_R6"/>
      <sheetName val="Legal_Risk_Analysis6"/>
      <sheetName val="RA_Format4"/>
      <sheetName val="Measurement-ID_works4"/>
      <sheetName val="IO_List3"/>
      <sheetName val="Ph_1_-ESM_Pipe,_Bitumen4"/>
      <sheetName val="major_qty3"/>
      <sheetName val="Major_P&amp;M_deployment3"/>
      <sheetName val="p&amp;m_L&amp;T_Hire3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ETC_Panorama2"/>
      <sheetName val="TAV_ANALIZ2"/>
      <sheetName val="Sludge_Cal2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Name Manager"/>
      <sheetName val="Input Rates"/>
      <sheetName val="Detailed Areas"/>
      <sheetName val="Drop-Downs"/>
      <sheetName val="major_qty5"/>
      <sheetName val="장비"/>
      <sheetName val="노무"/>
      <sheetName val="HS"/>
      <sheetName val="RW"/>
      <sheetName val="Area"/>
      <sheetName val="FINISH"/>
      <sheetName val="MFR"/>
      <sheetName val="james's"/>
      <sheetName val="nÁuknÁu"/>
      <sheetName val="Bill No. 3"/>
      <sheetName val="SUMMARY"/>
      <sheetName val="Voucher"/>
      <sheetName val="20 mm aggregates "/>
      <sheetName val="3cd Annexure"/>
      <sheetName val="Detail"/>
      <sheetName val="factors"/>
      <sheetName val="DEPOT WBS"/>
      <sheetName val="List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13. Steel - Ratio"/>
      <sheetName val="Administrative Prices"/>
      <sheetName val="para"/>
      <sheetName val="kppl pl"/>
      <sheetName val="Settings"/>
      <sheetName val="HWDG"/>
      <sheetName val="Démol.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Material List "/>
      <sheetName val="Labour Rate "/>
      <sheetName val="(M+L)"/>
      <sheetName val="Labour productivity"/>
      <sheetName val="level"/>
      <sheetName val="Shor &amp; Shuter"/>
      <sheetName val="2 BHK"/>
      <sheetName val="CASHFLOWS"/>
      <sheetName val="Sec-I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Set"/>
      <sheetName val="PRL"/>
      <sheetName val="Fee Rate Summary"/>
      <sheetName val="Costing"/>
      <sheetName val="office"/>
      <sheetName val="Lab"/>
      <sheetName val="STEEL STRUCTURE"/>
      <sheetName val="Load Details(B1)"/>
      <sheetName val="Wall"/>
      <sheetName val="Pile cap"/>
      <sheetName val="loadcal"/>
      <sheetName val="合成__作成表-BLDG"/>
      <sheetName val="MG"/>
      <sheetName val="India F&amp;S Template"/>
      <sheetName val="Bank Guarantee"/>
      <sheetName val="Demand"/>
      <sheetName val="Occ"/>
      <sheetName val="Headings"/>
      <sheetName val="Schedule(4)"/>
      <sheetName val="DetEst"/>
      <sheetName val="hist&amp;proj"/>
      <sheetName val="TABLO-3"/>
      <sheetName val="AC"/>
      <sheetName val="Assumption For Collection"/>
      <sheetName val="col-reinft1"/>
      <sheetName val="Sump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Database"/>
      <sheetName val="schedule nos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ay work"/>
      <sheetName val="Intro"/>
      <sheetName val="HQ-TO"/>
      <sheetName val="WD"/>
      <sheetName val="Customize Your Purchase Order"/>
      <sheetName val="Customize Your Invoice"/>
      <sheetName val="Architect"/>
      <sheetName val="PE"/>
      <sheetName val="Wag&amp;Sal"/>
      <sheetName val="bill 2"/>
      <sheetName val="총괄표"/>
      <sheetName val="Micro"/>
      <sheetName val="Macro"/>
      <sheetName val="Scaff-Rose"/>
      <sheetName val="SSR _ NSSR Market final"/>
      <sheetName val="CSC"/>
      <sheetName val="Truss Section"/>
      <sheetName val="cusions"/>
      <sheetName val="qty schedule"/>
      <sheetName val="Prelim_Summ"/>
      <sheetName val="VOP_June_07"/>
      <sheetName val="VOP_June_07 _rev1_"/>
      <sheetName val="VOP_Sept_07"/>
      <sheetName val="FEVA"/>
      <sheetName val="HO Costs"/>
      <sheetName val="Timesheet"/>
      <sheetName val="MP"/>
      <sheetName val="Benchmark Data"/>
      <sheetName val="C1ㅇ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major_qty6"/>
      <sheetName val="Major_P&amp;M_deployment5"/>
      <sheetName val="p&amp;m_L&amp;T_Hire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Work_Done_Bill_(2)10"/>
      <sheetName val="IS_Summary10"/>
      <sheetName val="Drain_Work9"/>
      <sheetName val="Non-BOQ_summary9"/>
      <sheetName val="Curing_Bund_for_Sep'139"/>
      <sheetName val="Basic_Rate10"/>
      <sheetName val="INFLUENCES_ON_GM10"/>
      <sheetName val="acevsSp_(ABC)10"/>
      <sheetName val="Monthly_Format_ATH_(ro)revise10"/>
      <sheetName val="Legal_Risk_Analysis9"/>
      <sheetName val="STAFFSCHED_9"/>
      <sheetName val="Stress_Calculation9"/>
      <sheetName val="Site_Dev_BOQ10"/>
      <sheetName val="PRECAST_lightconc-II6"/>
      <sheetName val="IO_List6"/>
      <sheetName val="Abs_Sheet(Fuel_oil_area)JAN10"/>
      <sheetName val="int_hire9"/>
      <sheetName val="Drop_Down_(Fixed)9"/>
      <sheetName val="Drop_Down9"/>
      <sheetName val="BOQ_Direct_selling_cost9"/>
      <sheetName val="E_&amp;_R9"/>
      <sheetName val="RA_Format7"/>
      <sheetName val="Measurement-ID_works7"/>
      <sheetName val="Ph_1_-ESM_Pipe,_Bitumen7"/>
      <sheetName val="Shuttering_Abstract5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PointNo_59"/>
      <sheetName val="major_qty7"/>
      <sheetName val="Major_P&amp;M_deployment6"/>
      <sheetName val="p&amp;m_L&amp;T_Hire6"/>
      <sheetName val="Data_16"/>
      <sheetName val="Unit_Rate5"/>
      <sheetName val="SPT_vs_PHI6"/>
      <sheetName val="Rehab_podium_footing6"/>
      <sheetName val="ETC_Panorama5"/>
      <sheetName val="Total_Amount5"/>
      <sheetName val="Fill_this_out_first___9"/>
      <sheetName val="Staff_Forecast_spread6"/>
      <sheetName val="A_O_R_r1Str5"/>
      <sheetName val="A_O_R_r15"/>
      <sheetName val="A_O_R_(2)5"/>
      <sheetName val="Assumption_Inputs9"/>
      <sheetName val="입찰내역_발주처_양식5"/>
      <sheetName val="Sludge_Cal5"/>
      <sheetName val="ABP_inputs5"/>
      <sheetName val="Synergy_Sales_Budget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d-safe_DELUXE5"/>
      <sheetName val="RATE_ANALYSIS_5"/>
      <sheetName val="Exp__Villa__R2B_2161"/>
      <sheetName val="RMC_April_162"/>
      <sheetName val="LMR_PF2"/>
      <sheetName val="AoR_Finishing2"/>
      <sheetName val="P+M_-_Tower_Crane2"/>
      <sheetName val="Civil_Works1"/>
      <sheetName val="Cement_Price_Variation2"/>
      <sheetName val="beam-reinft-IIInd_floor7"/>
      <sheetName val="TAV_ANALIZ5"/>
      <sheetName val="????_???_??1"/>
      <sheetName val="Name_Manager1"/>
      <sheetName val="Input_Rates1"/>
      <sheetName val="Detailed_Areas1"/>
      <sheetName val="Bill_No__31"/>
      <sheetName val="수량_총괄표1"/>
      <sheetName val="품질관리비_산출1"/>
      <sheetName val="Waste_Wtr_Drg1"/>
      <sheetName val="Onerous_Terms1"/>
      <sheetName val="AB_SOW1"/>
      <sheetName val="Valid_Data1"/>
      <sheetName val="20_mm_aggregates_1"/>
      <sheetName val="3cd_Annexure1"/>
      <sheetName val="Item_Master1"/>
      <sheetName val="Labour_productivity1"/>
      <sheetName val="Cash_Flow_Input_Data_ISC1"/>
      <sheetName val="Labour_rate"/>
      <sheetName val="Block_work"/>
      <sheetName val="RR_masonry"/>
      <sheetName val="Concrete_for_arch_"/>
      <sheetName val="beam-reinft-machine_rm"/>
      <sheetName val="kppl_pl"/>
      <sheetName val="13__Steel_-_Ratio"/>
      <sheetName val="Material_List_"/>
      <sheetName val="Labour_Rate_"/>
      <sheetName val="Truss_Section"/>
      <sheetName val="Bill_No__3"/>
      <sheetName val="Labour_productivity"/>
      <sheetName val="Cash_Flow_Input_Data_ISC"/>
      <sheetName val="CIF COST ITEM"/>
      <sheetName val="Struct-Grass root"/>
      <sheetName val="KPI"/>
      <sheetName val="Cov"/>
      <sheetName val="cost summary"/>
      <sheetName val="Elec Summ"/>
      <sheetName val="ELEC BOQ"/>
      <sheetName val="TRACK BUSWAY"/>
      <sheetName val="BBT"/>
      <sheetName val="LIGHTING"/>
      <sheetName val="LMS"/>
      <sheetName val="Cash2"/>
      <sheetName val="Z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DIV.3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Raw Data"/>
      <sheetName val="Misc__points28"/>
      <sheetName val="qty_abst28"/>
      <sheetName val="basic_28"/>
      <sheetName val="Rate_Analysis28"/>
      <sheetName val="Top_Sheet28"/>
      <sheetName val="Iron_Steel_&amp;_handrails28"/>
      <sheetName val="VENDOR_CODE_WO_NO25"/>
      <sheetName val="Master_Item_List25"/>
      <sheetName val="VENDER_DETAIL25"/>
      <sheetName val="Civil_Boq25"/>
      <sheetName val="Main_Summary25"/>
      <sheetName val="Summary_(G_H_Bachlor_C)25"/>
      <sheetName val="General_preliminaries25"/>
      <sheetName val="Steel_Summary25"/>
      <sheetName val="qty_schedule"/>
      <sheetName val="VOP_June_07__rev1_"/>
      <sheetName val="HO_Costs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DEPOT_WBS"/>
      <sheetName val="Customize_Your_Purchase_Order"/>
      <sheetName val="Customize_Your_Invoice"/>
      <sheetName val="Day_work"/>
      <sheetName val="BQLIST"/>
      <sheetName val="Summ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major_qty10"/>
      <sheetName val="Major_P&amp;M_deployment10"/>
      <sheetName val="p&amp;m_L&amp;T_Hire10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Civil_Works5"/>
      <sheetName val="Name_Manager5"/>
      <sheetName val="Input_Rates5"/>
      <sheetName val="Detailed_Areas5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IS_Summary12"/>
      <sheetName val="Work_Done_Bill_(2)12"/>
      <sheetName val="Basic_Rate12"/>
      <sheetName val="INFLUENCES_ON_GM12"/>
      <sheetName val="acevsSp_(ABC)12"/>
      <sheetName val="Drain_Work11"/>
      <sheetName val="Non-BOQ_summary11"/>
      <sheetName val="Curing_Bund_for_Sep'1311"/>
      <sheetName val="Legal_Risk_Analysis11"/>
      <sheetName val="Monthly_Format_ATH_(ro)revise12"/>
      <sheetName val="Abs_Sheet(Fuel_oil_area)JAN12"/>
      <sheetName val="STAFFSCHED_11"/>
      <sheetName val="int_hire11"/>
      <sheetName val="Site_Dev_BOQ12"/>
      <sheetName val="Drop_Down_(Fixed)11"/>
      <sheetName val="Drop_Down11"/>
      <sheetName val="BOQ_Direct_selling_cost11"/>
      <sheetName val="E_&amp;_R11"/>
      <sheetName val="RA_Format9"/>
      <sheetName val="Measurement-ID_works9"/>
      <sheetName val="IO_List8"/>
      <sheetName val="Ph_1_-ESM_Pipe,_Bitumen9"/>
      <sheetName val="major_qty8"/>
      <sheetName val="Major_P&amp;M_deployment8"/>
      <sheetName val="p&amp;m_L&amp;T_Hire8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Unit_Rate7"/>
      <sheetName val="ETC_Panorama7"/>
      <sheetName val="PRECAST_lightconc-II8"/>
      <sheetName val="Stress_Calculation11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Assumption_Inputs11"/>
      <sheetName val="d-safe_DELUXE7"/>
      <sheetName val="ABP_inputs7"/>
      <sheetName val="Synergy_Sales_Budget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AoR_Finishing4"/>
      <sheetName val="P+M_-_Tower_Crane4"/>
      <sheetName val="RMC_April_164"/>
      <sheetName val="LMR_PF4"/>
      <sheetName val="Cement_Price_Variation4"/>
      <sheetName val="Civil_Works3"/>
      <sheetName val="Name_Manager3"/>
      <sheetName val="Input_Rates3"/>
      <sheetName val="Detailed_Areas3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IS_Summary11"/>
      <sheetName val="Work_Done_Bill_(2)11"/>
      <sheetName val="Basic_Rate11"/>
      <sheetName val="INFLUENCES_ON_GM11"/>
      <sheetName val="acevsSp_(ABC)11"/>
      <sheetName val="Drain_Work10"/>
      <sheetName val="Non-BOQ_summary10"/>
      <sheetName val="Curing_Bund_for_Sep'1310"/>
      <sheetName val="Legal_Risk_Analysis10"/>
      <sheetName val="Monthly_Format_ATH_(ro)revise11"/>
      <sheetName val="Abs_Sheet(Fuel_oil_area)JAN11"/>
      <sheetName val="STAFFSCHED_10"/>
      <sheetName val="int_hire10"/>
      <sheetName val="Site_Dev_BOQ11"/>
      <sheetName val="Drop_Down_(Fixed)10"/>
      <sheetName val="Drop_Down10"/>
      <sheetName val="BOQ_Direct_selling_cost10"/>
      <sheetName val="E_&amp;_R10"/>
      <sheetName val="RA_Format8"/>
      <sheetName val="Measurement-ID_works8"/>
      <sheetName val="IO_List7"/>
      <sheetName val="Ph_1_-ESM_Pipe,_Bitumen8"/>
      <sheetName val="Major_P&amp;M_deployment7"/>
      <sheetName val="p&amp;m_L&amp;T_Hire7"/>
      <sheetName val="Data_17"/>
      <sheetName val="Rehab_podium_footing7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Unit_Rate6"/>
      <sheetName val="ETC_Panorama6"/>
      <sheetName val="PRECAST_lightconc-II7"/>
      <sheetName val="Stress_Calculation10"/>
      <sheetName val="Shuttering_Abstract6"/>
      <sheetName val="SPT_vs_PHI7"/>
      <sheetName val="Total_Amount6"/>
      <sheetName val="Fill_this_out_first___10"/>
      <sheetName val="A_O_R_r1Str6"/>
      <sheetName val="A_O_R_r16"/>
      <sheetName val="A_O_R_(2)6"/>
      <sheetName val="Assumption_Inputs10"/>
      <sheetName val="d-safe_DELUXE6"/>
      <sheetName val="ABP_inputs6"/>
      <sheetName val="Synergy_Sales_Budget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AoR_Finishing3"/>
      <sheetName val="P+M_-_Tower_Crane3"/>
      <sheetName val="RMC_April_163"/>
      <sheetName val="LMR_PF3"/>
      <sheetName val="Cement_Price_Variation3"/>
      <sheetName val="Civil_Works2"/>
      <sheetName val="Name_Manager2"/>
      <sheetName val="Input_Rates2"/>
      <sheetName val="Detailed_Areas2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Drain_Work12"/>
      <sheetName val="Non-BOQ_summary12"/>
      <sheetName val="Curing_Bund_for_Sep'1312"/>
      <sheetName val="Legal_Risk_Analysis12"/>
      <sheetName val="Monthly_Format_ATH_(ro)revise13"/>
      <sheetName val="Abs_Sheet(Fuel_oil_area)JAN13"/>
      <sheetName val="STAFFSCHED_12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major_qty9"/>
      <sheetName val="Major_P&amp;M_deployment9"/>
      <sheetName val="p&amp;m_L&amp;T_Hire9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Unit_Rate8"/>
      <sheetName val="ETC_Panorama8"/>
      <sheetName val="PRECAST_lightconc-II9"/>
      <sheetName val="Stress_Calculation12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Assumption_Inputs12"/>
      <sheetName val="d-safe_DELUXE8"/>
      <sheetName val="ABP_inputs8"/>
      <sheetName val="Synergy_Sales_Budget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AoR_Finishing5"/>
      <sheetName val="P+M_-_Tower_Crane5"/>
      <sheetName val="RMC_April_165"/>
      <sheetName val="LMR_PF5"/>
      <sheetName val="Cement_Price_Variation5"/>
      <sheetName val="Civil_Works4"/>
      <sheetName val="Name_Manager4"/>
      <sheetName val="Input_Rates4"/>
      <sheetName val="Detailed_Areas4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major_qty11"/>
      <sheetName val="Major_P&amp;M_deployment11"/>
      <sheetName val="p&amp;m_L&amp;T_Hire11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Exp__Villa__R2B_2162"/>
      <sheetName val="????_???_??2"/>
      <sheetName val="수량_총괄표2"/>
      <sheetName val="품질관리비_산출2"/>
      <sheetName val="Waste_Wtr_Drg2"/>
      <sheetName val="Onerous_Terms2"/>
      <sheetName val="AB_SOW2"/>
      <sheetName val="Valid_Data2"/>
      <sheetName val="20_mm_aggregates_2"/>
      <sheetName val="3cd_Annexure2"/>
      <sheetName val="Item_Master2"/>
      <sheetName val="DEPOT_WBS2"/>
      <sheetName val="Administrative_Prices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major_qty12"/>
      <sheetName val="Major_P&amp;M_deployment12"/>
      <sheetName val="p&amp;m_L&amp;T_Hire12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beam-reinft-IIInd_floor8"/>
      <sheetName val="LMR_PF8"/>
      <sheetName val="Cement_Price_Variation8"/>
      <sheetName val="Civil_Works7"/>
      <sheetName val="Name_Manager7"/>
      <sheetName val="Input_Rates7"/>
      <sheetName val="Detailed_Areas7"/>
      <sheetName val="Exp__Villa__R2B_2163"/>
      <sheetName val="????_???_??3"/>
      <sheetName val="수량_총괄표3"/>
      <sheetName val="품질관리비_산출3"/>
      <sheetName val="Waste_Wtr_Drg3"/>
      <sheetName val="Onerous_Terms3"/>
      <sheetName val="AB_SOW3"/>
      <sheetName val="Valid_Data3"/>
      <sheetName val="20_mm_aggregates_3"/>
      <sheetName val="3cd_Annexure3"/>
      <sheetName val="Item_Master3"/>
      <sheetName val="DEPOT_WBS3"/>
      <sheetName val="13__Steel_-_Ratio1"/>
      <sheetName val="Administrative_Prices1"/>
      <sheetName val="kppl_pl1"/>
      <sheetName val="Notes"/>
      <sheetName val="DIV_3"/>
      <sheetName val="DIV_31"/>
      <sheetName val="Cul_detail"/>
      <sheetName val="Sheet3 (2)"/>
      <sheetName val="cul-invSUBMITTED"/>
      <sheetName val="BHANDUP"/>
      <sheetName val="qty_schedule1"/>
      <sheetName val="VOP_June_07__rev1_1"/>
      <sheetName val="HO_Costs1"/>
      <sheetName val="Benchmark_Data1"/>
      <sheetName val="qty_schedule2"/>
      <sheetName val="VOP_June_07__rev1_2"/>
      <sheetName val="HO_Costs2"/>
      <sheetName val="Bill_No__32"/>
      <sheetName val="Benchmark_Data2"/>
      <sheetName val="mw"/>
      <sheetName val="Vehicles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Site Summary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Démol_"/>
      <sheetName val="2_BHK"/>
      <sheetName val="Activity_List"/>
      <sheetName val="SUMM_ACTI__DISTRIBUTION"/>
      <sheetName val="PO_Status"/>
      <sheetName val="Fee_Rate_Summary"/>
      <sheetName val="STEEL_STRUCTURE"/>
      <sheetName val="Load_Details(B1)"/>
      <sheetName val="Shor_&amp;_Shuter"/>
      <sheetName val="India_F&amp;S_Template"/>
      <sheetName val="Bank_Guarantee"/>
      <sheetName val="Pile_cap"/>
      <sheetName val="Assumption_For_Collection"/>
      <sheetName val="Electrical_"/>
      <sheetName val="Form_6"/>
      <sheetName val="Input_Data_R"/>
      <sheetName val="Input_Data70+100MSA"/>
      <sheetName val="Input_Data_F"/>
      <sheetName val="3__Elemental_Summary"/>
      <sheetName val="ETC_Plant_Cost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schedule_nos"/>
      <sheetName val="PLUMBING_&amp;_SANITORY"/>
      <sheetName val="Item-_Compact"/>
      <sheetName val="Ins_&amp;_Bonds"/>
      <sheetName val="MECH-1"/>
      <sheetName val="Equip"/>
      <sheetName val="Proposal"/>
      <sheetName val="CPA7-31"/>
      <sheetName val="WBS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UNP-NCW "/>
      <sheetName val="]ain_Summary2"/>
      <sheetName val="QTAFFSCHED_"/>
      <sheetName val="QPRE_WORKING"/>
      <sheetName val="aist_sept13"/>
      <sheetName val="HRIS_OCT13"/>
      <sheetName val="DMLB-II_FEB-14"/>
      <sheetName val="산근"/>
      <sheetName val="GM &amp; TA"/>
      <sheetName val="NPV"/>
      <sheetName val="Core Data"/>
      <sheetName val="MFG"/>
      <sheetName val="DATI_CONS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LOCAL RATES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Construction"/>
      <sheetName val="K"/>
      <sheetName val="Sheet9"/>
      <sheetName val="P1926-H2B Pkg 2A&amp;2B"/>
      <sheetName val="P1940-H2B Pkg 1 Guestrooms"/>
      <sheetName val="P1929-DHCT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MATCAT.BOQ"/>
      <sheetName val="____ ___ __"/>
      <sheetName val="___________"/>
      <sheetName val="___________1"/>
      <sheetName val="___________2"/>
      <sheetName val="___________3"/>
      <sheetName val="BM Data"/>
      <sheetName val="Data Validation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machine_rm1"/>
      <sheetName val="Material_List_1"/>
      <sheetName val="Labour_Rate_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qty_schedule4"/>
      <sheetName val="VOP_June_07__rev1_4"/>
      <sheetName val="HO_Costs4"/>
      <sheetName val="Bill_No__34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RCC,Ret__Wall2"/>
      <sheetName val="Main_Summary-_Contractor2"/>
      <sheetName val="beam-reinft-IIInd_floor9"/>
      <sheetName val="Cash_Flow_Input_Data_ISC2"/>
      <sheetName val="13__Steel_-_Ratio2"/>
      <sheetName val="beam-reinft-machine_rm2"/>
      <sheetName val="kppl_pl2"/>
      <sheetName val="Administrative_Prices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qty_schedule5"/>
      <sheetName val="VOP_June_07__rev1_5"/>
      <sheetName val="HO_Costs5"/>
      <sheetName val="Bill_No__35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RCC,Ret__Wall3"/>
      <sheetName val="Main_Summary-_Contractor3"/>
      <sheetName val="beam-reinft-IIInd_floor10"/>
      <sheetName val="Cash_Flow_Input_Data_ISC3"/>
      <sheetName val="13__Steel_-_Ratio3"/>
      <sheetName val="beam-reinft-machine_rm3"/>
      <sheetName val="kppl_pl3"/>
      <sheetName val="Administrative_Prices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qty_schedule6"/>
      <sheetName val="VOP_June_07__rev1_6"/>
      <sheetName val="HO_Costs6"/>
      <sheetName val="Bill_No__36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RCC,Ret__Wall4"/>
      <sheetName val="Main_Summary-_Contractor4"/>
      <sheetName val="beam-reinft-IIInd_floor11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qty_schedule7"/>
      <sheetName val="VOP_June_07__rev1_7"/>
      <sheetName val="HO_Costs7"/>
      <sheetName val="Bill_No__37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RCC,Ret__Wall5"/>
      <sheetName val="Main_Summary-_Contractor5"/>
      <sheetName val="beam-reinft-IIInd_floor12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Site_Summary"/>
      <sheetName val="W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sc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6. Light Fixture (True Light)"/>
      <sheetName val="Part A"/>
      <sheetName val="Z- GENERAL PRICE SUMMARY"/>
      <sheetName val="SOR"/>
      <sheetName val="WITHOUT C&amp;I PROFIT (3)"/>
      <sheetName val="Detail In Door Stad"/>
      <sheetName val="Info"/>
      <sheetName val="Name List"/>
      <sheetName val="Div Summary"/>
      <sheetName val="CONS. PROJECT HITS"/>
      <sheetName val="Data Input"/>
      <sheetName val="Vendor Details"/>
      <sheetName val="Filters"/>
      <sheetName val="TB"/>
      <sheetName val="BS"/>
      <sheetName val="RA"/>
      <sheetName val="VARIABLE"/>
      <sheetName val="ABST"/>
      <sheetName val="Sheet4"/>
      <sheetName val="Debit Notes"/>
      <sheetName val="Summary "/>
      <sheetName val="BOQ (2)"/>
      <sheetName val="dummy2"/>
      <sheetName val="BLOCK-A (MEA.SHEET)"/>
      <sheetName val="Est To comp-KTRP"/>
      <sheetName val="JCR TOP(ITEM)-KTRP"/>
      <sheetName val="Sign Boards"/>
      <sheetName val="FRL Shan"/>
      <sheetName val="Rates Basic"/>
      <sheetName val="FT-05-02IsoBOM"/>
      <sheetName val="sof"/>
      <sheetName val="Comparison"/>
      <sheetName val="unit table"/>
      <sheetName val="pricing"/>
      <sheetName val="SC list"/>
      <sheetName val="drg"/>
      <sheetName val="07"/>
      <sheetName val="S1BOQ &amp; Workplan"/>
      <sheetName val="CS Appl Summary"/>
      <sheetName val="PROCTOR"/>
      <sheetName val="pile Fabrication"/>
      <sheetName val="Filter"/>
      <sheetName val="LINE#1,BAY#01"/>
      <sheetName val="LINE#2,BAY#03"/>
      <sheetName val="TIE#1,BAY#02"/>
      <sheetName val="TIE#3,BAY#08"/>
      <sheetName val="TIE#4,BAY#11"/>
      <sheetName val="TIE#5,BAY#14"/>
      <sheetName val="TIE#6,BAY#17"/>
      <sheetName val="ICT#1,BAY#07"/>
      <sheetName val="ICT#2,BAY#09"/>
      <sheetName val="SRT#1,BAY#15"/>
      <sheetName val="SRT#2,BAY#13"/>
      <sheetName val="GT#1,BAY#10"/>
      <sheetName val="GT#2,BAY#12"/>
      <sheetName val="GT#3,BAY#16"/>
      <sheetName val="GT#4,BAY#18"/>
      <sheetName val="Jindal-Control Cable Sch- 400KV"/>
      <sheetName val="analysis-superstructure"/>
      <sheetName val="M+MC"/>
      <sheetName val="RA-markate"/>
      <sheetName val="DISCOUNT"/>
      <sheetName val="AR"/>
      <sheetName val="BLOCK-A_(MEA_SHEET)"/>
      <sheetName val="HL8"/>
      <sheetName val="2A"/>
      <sheetName val="EXE Summ"/>
      <sheetName val="TOP "/>
      <sheetName val="2 &amp; 3 CG 78 V"/>
      <sheetName val="Sensitivit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>
        <row r="10">
          <cell r="D10">
            <v>1500</v>
          </cell>
        </row>
      </sheetData>
      <sheetData sheetId="223">
        <row r="10">
          <cell r="D10">
            <v>1500</v>
          </cell>
        </row>
      </sheetData>
      <sheetData sheetId="224">
        <row r="10">
          <cell r="D10">
            <v>1500</v>
          </cell>
        </row>
      </sheetData>
      <sheetData sheetId="225">
        <row r="10">
          <cell r="D10">
            <v>1500</v>
          </cell>
        </row>
      </sheetData>
      <sheetData sheetId="226">
        <row r="10">
          <cell r="D10">
            <v>1500</v>
          </cell>
        </row>
      </sheetData>
      <sheetData sheetId="227">
        <row r="10">
          <cell r="D10">
            <v>1500</v>
          </cell>
        </row>
      </sheetData>
      <sheetData sheetId="228">
        <row r="10">
          <cell r="D10">
            <v>1500</v>
          </cell>
        </row>
      </sheetData>
      <sheetData sheetId="229">
        <row r="10">
          <cell r="D10">
            <v>1500</v>
          </cell>
        </row>
      </sheetData>
      <sheetData sheetId="230">
        <row r="10">
          <cell r="D10">
            <v>1500</v>
          </cell>
        </row>
      </sheetData>
      <sheetData sheetId="231">
        <row r="10">
          <cell r="D10">
            <v>1500</v>
          </cell>
        </row>
      </sheetData>
      <sheetData sheetId="232">
        <row r="10">
          <cell r="D10">
            <v>1500</v>
          </cell>
        </row>
      </sheetData>
      <sheetData sheetId="233">
        <row r="10">
          <cell r="D10">
            <v>1500</v>
          </cell>
        </row>
      </sheetData>
      <sheetData sheetId="234">
        <row r="10">
          <cell r="D10">
            <v>1500</v>
          </cell>
        </row>
      </sheetData>
      <sheetData sheetId="235">
        <row r="10">
          <cell r="D10">
            <v>1500</v>
          </cell>
        </row>
      </sheetData>
      <sheetData sheetId="236">
        <row r="10">
          <cell r="D10">
            <v>1500</v>
          </cell>
        </row>
      </sheetData>
      <sheetData sheetId="237">
        <row r="10">
          <cell r="D10">
            <v>1500</v>
          </cell>
        </row>
      </sheetData>
      <sheetData sheetId="238">
        <row r="10">
          <cell r="D10">
            <v>1500</v>
          </cell>
        </row>
      </sheetData>
      <sheetData sheetId="239">
        <row r="10">
          <cell r="D10">
            <v>1500</v>
          </cell>
        </row>
      </sheetData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/>
      <sheetData sheetId="258"/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/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>
        <row r="10">
          <cell r="D10">
            <v>1500</v>
          </cell>
        </row>
      </sheetData>
      <sheetData sheetId="269"/>
      <sheetData sheetId="270">
        <row r="10">
          <cell r="D10">
            <v>1500</v>
          </cell>
        </row>
      </sheetData>
      <sheetData sheetId="271"/>
      <sheetData sheetId="272"/>
      <sheetData sheetId="273"/>
      <sheetData sheetId="274"/>
      <sheetData sheetId="275">
        <row r="10">
          <cell r="D10">
            <v>1500</v>
          </cell>
        </row>
      </sheetData>
      <sheetData sheetId="276"/>
      <sheetData sheetId="277">
        <row r="10">
          <cell r="D10">
            <v>1500</v>
          </cell>
        </row>
      </sheetData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/>
      <sheetData sheetId="283"/>
      <sheetData sheetId="284"/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/>
      <sheetData sheetId="290">
        <row r="10">
          <cell r="D10">
            <v>1500</v>
          </cell>
        </row>
      </sheetData>
      <sheetData sheetId="291">
        <row r="10">
          <cell r="D10">
            <v>1500</v>
          </cell>
        </row>
      </sheetData>
      <sheetData sheetId="292">
        <row r="10">
          <cell r="D10">
            <v>1500</v>
          </cell>
        </row>
      </sheetData>
      <sheetData sheetId="293"/>
      <sheetData sheetId="294"/>
      <sheetData sheetId="295">
        <row r="10">
          <cell r="D10">
            <v>1500</v>
          </cell>
        </row>
      </sheetData>
      <sheetData sheetId="296"/>
      <sheetData sheetId="297">
        <row r="10">
          <cell r="D10">
            <v>1500</v>
          </cell>
        </row>
      </sheetData>
      <sheetData sheetId="298"/>
      <sheetData sheetId="299">
        <row r="10">
          <cell r="D10">
            <v>1500</v>
          </cell>
        </row>
      </sheetData>
      <sheetData sheetId="300">
        <row r="10">
          <cell r="D10">
            <v>1500</v>
          </cell>
        </row>
      </sheetData>
      <sheetData sheetId="301"/>
      <sheetData sheetId="302">
        <row r="10">
          <cell r="D10">
            <v>1500</v>
          </cell>
        </row>
      </sheetData>
      <sheetData sheetId="303">
        <row r="10">
          <cell r="D10">
            <v>1500</v>
          </cell>
        </row>
      </sheetData>
      <sheetData sheetId="304">
        <row r="10">
          <cell r="D10">
            <v>1500</v>
          </cell>
        </row>
      </sheetData>
      <sheetData sheetId="305">
        <row r="10">
          <cell r="D10">
            <v>1500</v>
          </cell>
        </row>
      </sheetData>
      <sheetData sheetId="306">
        <row r="10">
          <cell r="D10">
            <v>1500</v>
          </cell>
        </row>
      </sheetData>
      <sheetData sheetId="307">
        <row r="10">
          <cell r="D10">
            <v>1500</v>
          </cell>
        </row>
      </sheetData>
      <sheetData sheetId="308">
        <row r="10">
          <cell r="D10">
            <v>1500</v>
          </cell>
        </row>
      </sheetData>
      <sheetData sheetId="309">
        <row r="10">
          <cell r="D10">
            <v>1500</v>
          </cell>
        </row>
      </sheetData>
      <sheetData sheetId="310">
        <row r="10">
          <cell r="D10">
            <v>1500</v>
          </cell>
        </row>
      </sheetData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>
        <row r="10">
          <cell r="D10">
            <v>1500</v>
          </cell>
        </row>
      </sheetData>
      <sheetData sheetId="331">
        <row r="10">
          <cell r="D10">
            <v>1500</v>
          </cell>
        </row>
      </sheetData>
      <sheetData sheetId="332">
        <row r="10">
          <cell r="D10">
            <v>1500</v>
          </cell>
        </row>
      </sheetData>
      <sheetData sheetId="333">
        <row r="10">
          <cell r="D10">
            <v>1500</v>
          </cell>
        </row>
      </sheetData>
      <sheetData sheetId="334">
        <row r="10">
          <cell r="D10">
            <v>1500</v>
          </cell>
        </row>
      </sheetData>
      <sheetData sheetId="335">
        <row r="10">
          <cell r="D10">
            <v>1500</v>
          </cell>
        </row>
      </sheetData>
      <sheetData sheetId="336">
        <row r="10">
          <cell r="D10">
            <v>1500</v>
          </cell>
        </row>
      </sheetData>
      <sheetData sheetId="337">
        <row r="10">
          <cell r="D10">
            <v>1500</v>
          </cell>
        </row>
      </sheetData>
      <sheetData sheetId="338">
        <row r="10">
          <cell r="D10">
            <v>1500</v>
          </cell>
        </row>
      </sheetData>
      <sheetData sheetId="339">
        <row r="10">
          <cell r="D10">
            <v>1500</v>
          </cell>
        </row>
      </sheetData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>
        <row r="10">
          <cell r="D10">
            <v>1500</v>
          </cell>
        </row>
      </sheetData>
      <sheetData sheetId="346">
        <row r="10">
          <cell r="D10">
            <v>1500</v>
          </cell>
        </row>
      </sheetData>
      <sheetData sheetId="347">
        <row r="10">
          <cell r="D10">
            <v>1500</v>
          </cell>
        </row>
      </sheetData>
      <sheetData sheetId="348">
        <row r="10">
          <cell r="D10">
            <v>1500</v>
          </cell>
        </row>
      </sheetData>
      <sheetData sheetId="349">
        <row r="10">
          <cell r="D10">
            <v>1500</v>
          </cell>
        </row>
      </sheetData>
      <sheetData sheetId="350">
        <row r="10">
          <cell r="D10">
            <v>1500</v>
          </cell>
        </row>
      </sheetData>
      <sheetData sheetId="351">
        <row r="10">
          <cell r="D10">
            <v>1500</v>
          </cell>
        </row>
      </sheetData>
      <sheetData sheetId="352">
        <row r="10">
          <cell r="D10">
            <v>1500</v>
          </cell>
        </row>
      </sheetData>
      <sheetData sheetId="353">
        <row r="10">
          <cell r="D10">
            <v>1500</v>
          </cell>
        </row>
      </sheetData>
      <sheetData sheetId="354">
        <row r="10">
          <cell r="D10">
            <v>1500</v>
          </cell>
        </row>
      </sheetData>
      <sheetData sheetId="355">
        <row r="10">
          <cell r="D10">
            <v>1500</v>
          </cell>
        </row>
      </sheetData>
      <sheetData sheetId="356">
        <row r="10">
          <cell r="D10">
            <v>1500</v>
          </cell>
        </row>
      </sheetData>
      <sheetData sheetId="357">
        <row r="10">
          <cell r="D10">
            <v>1500</v>
          </cell>
        </row>
      </sheetData>
      <sheetData sheetId="358">
        <row r="10">
          <cell r="D10">
            <v>1500</v>
          </cell>
        </row>
      </sheetData>
      <sheetData sheetId="359">
        <row r="10">
          <cell r="D10">
            <v>1500</v>
          </cell>
        </row>
      </sheetData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>
        <row r="10">
          <cell r="D10">
            <v>1500</v>
          </cell>
        </row>
      </sheetData>
      <sheetData sheetId="368">
        <row r="10">
          <cell r="D10">
            <v>1500</v>
          </cell>
        </row>
      </sheetData>
      <sheetData sheetId="369">
        <row r="10">
          <cell r="D10">
            <v>1500</v>
          </cell>
        </row>
      </sheetData>
      <sheetData sheetId="370">
        <row r="10">
          <cell r="D10">
            <v>1500</v>
          </cell>
        </row>
      </sheetData>
      <sheetData sheetId="371">
        <row r="10">
          <cell r="D10">
            <v>1500</v>
          </cell>
        </row>
      </sheetData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 refreshError="1"/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>
        <row r="10">
          <cell r="D10">
            <v>1500</v>
          </cell>
        </row>
      </sheetData>
      <sheetData sheetId="423">
        <row r="10">
          <cell r="D10">
            <v>1500</v>
          </cell>
        </row>
      </sheetData>
      <sheetData sheetId="424">
        <row r="10">
          <cell r="D10">
            <v>1500</v>
          </cell>
        </row>
      </sheetData>
      <sheetData sheetId="425">
        <row r="10">
          <cell r="D10">
            <v>1500</v>
          </cell>
        </row>
      </sheetData>
      <sheetData sheetId="426">
        <row r="10">
          <cell r="D10">
            <v>1500</v>
          </cell>
        </row>
      </sheetData>
      <sheetData sheetId="427">
        <row r="10">
          <cell r="D10">
            <v>1500</v>
          </cell>
        </row>
      </sheetData>
      <sheetData sheetId="428">
        <row r="10">
          <cell r="D10">
            <v>1500</v>
          </cell>
        </row>
      </sheetData>
      <sheetData sheetId="429">
        <row r="10">
          <cell r="D10">
            <v>1500</v>
          </cell>
        </row>
      </sheetData>
      <sheetData sheetId="430">
        <row r="10">
          <cell r="D10">
            <v>1500</v>
          </cell>
        </row>
      </sheetData>
      <sheetData sheetId="431">
        <row r="10">
          <cell r="D10">
            <v>1500</v>
          </cell>
        </row>
      </sheetData>
      <sheetData sheetId="432">
        <row r="10">
          <cell r="D10">
            <v>1500</v>
          </cell>
        </row>
      </sheetData>
      <sheetData sheetId="433">
        <row r="10">
          <cell r="D10">
            <v>1500</v>
          </cell>
        </row>
      </sheetData>
      <sheetData sheetId="434">
        <row r="10">
          <cell r="D10">
            <v>1500</v>
          </cell>
        </row>
      </sheetData>
      <sheetData sheetId="435">
        <row r="10">
          <cell r="D10">
            <v>1500</v>
          </cell>
        </row>
      </sheetData>
      <sheetData sheetId="436">
        <row r="10">
          <cell r="D10">
            <v>1500</v>
          </cell>
        </row>
      </sheetData>
      <sheetData sheetId="437">
        <row r="10">
          <cell r="D10">
            <v>1500</v>
          </cell>
        </row>
      </sheetData>
      <sheetData sheetId="438">
        <row r="10">
          <cell r="D10">
            <v>1500</v>
          </cell>
        </row>
      </sheetData>
      <sheetData sheetId="439">
        <row r="10">
          <cell r="D10">
            <v>1500</v>
          </cell>
        </row>
      </sheetData>
      <sheetData sheetId="440">
        <row r="10">
          <cell r="D10">
            <v>1500</v>
          </cell>
        </row>
      </sheetData>
      <sheetData sheetId="441">
        <row r="10">
          <cell r="D10">
            <v>1500</v>
          </cell>
        </row>
      </sheetData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>
        <row r="10">
          <cell r="D10">
            <v>1500</v>
          </cell>
        </row>
      </sheetData>
      <sheetData sheetId="480">
        <row r="10">
          <cell r="D10">
            <v>1500</v>
          </cell>
        </row>
      </sheetData>
      <sheetData sheetId="481">
        <row r="10">
          <cell r="D10">
            <v>1500</v>
          </cell>
        </row>
      </sheetData>
      <sheetData sheetId="482">
        <row r="10">
          <cell r="D10">
            <v>1500</v>
          </cell>
        </row>
      </sheetData>
      <sheetData sheetId="483">
        <row r="10">
          <cell r="D10">
            <v>1500</v>
          </cell>
        </row>
      </sheetData>
      <sheetData sheetId="484">
        <row r="10">
          <cell r="D10">
            <v>1500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>
        <row r="10">
          <cell r="D10">
            <v>1500</v>
          </cell>
        </row>
      </sheetData>
      <sheetData sheetId="518" refreshError="1"/>
      <sheetData sheetId="519" refreshError="1"/>
      <sheetData sheetId="520" refreshError="1"/>
      <sheetData sheetId="521" refreshError="1"/>
      <sheetData sheetId="522">
        <row r="10">
          <cell r="D10">
            <v>1500</v>
          </cell>
        </row>
      </sheetData>
      <sheetData sheetId="523">
        <row r="10">
          <cell r="D10">
            <v>1500</v>
          </cell>
        </row>
      </sheetData>
      <sheetData sheetId="524">
        <row r="10">
          <cell r="D10">
            <v>1500</v>
          </cell>
        </row>
      </sheetData>
      <sheetData sheetId="525">
        <row r="10">
          <cell r="D10">
            <v>1500</v>
          </cell>
        </row>
      </sheetData>
      <sheetData sheetId="526">
        <row r="10">
          <cell r="D10">
            <v>1500</v>
          </cell>
        </row>
      </sheetData>
      <sheetData sheetId="527">
        <row r="10">
          <cell r="D10">
            <v>1500</v>
          </cell>
        </row>
      </sheetData>
      <sheetData sheetId="528">
        <row r="10">
          <cell r="D10">
            <v>1500</v>
          </cell>
        </row>
      </sheetData>
      <sheetData sheetId="529">
        <row r="10">
          <cell r="D10">
            <v>1500</v>
          </cell>
        </row>
      </sheetData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>
        <row r="10">
          <cell r="D10">
            <v>1500</v>
          </cell>
        </row>
      </sheetData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>
        <row r="10">
          <cell r="D10">
            <v>1500</v>
          </cell>
        </row>
      </sheetData>
      <sheetData sheetId="551"/>
      <sheetData sheetId="552"/>
      <sheetData sheetId="553"/>
      <sheetData sheetId="554"/>
      <sheetData sheetId="555"/>
      <sheetData sheetId="556"/>
      <sheetData sheetId="557">
        <row r="10">
          <cell r="D10">
            <v>1500</v>
          </cell>
        </row>
      </sheetData>
      <sheetData sheetId="558"/>
      <sheetData sheetId="559">
        <row r="10">
          <cell r="D10">
            <v>1500</v>
          </cell>
        </row>
      </sheetData>
      <sheetData sheetId="560"/>
      <sheetData sheetId="561">
        <row r="10">
          <cell r="D10">
            <v>1500</v>
          </cell>
        </row>
      </sheetData>
      <sheetData sheetId="562"/>
      <sheetData sheetId="563"/>
      <sheetData sheetId="564"/>
      <sheetData sheetId="565"/>
      <sheetData sheetId="566"/>
      <sheetData sheetId="567"/>
      <sheetData sheetId="568">
        <row r="10">
          <cell r="D10">
            <v>1500</v>
          </cell>
        </row>
      </sheetData>
      <sheetData sheetId="569"/>
      <sheetData sheetId="570"/>
      <sheetData sheetId="571"/>
      <sheetData sheetId="572">
        <row r="10">
          <cell r="D10">
            <v>1500</v>
          </cell>
        </row>
      </sheetData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>
        <row r="10">
          <cell r="D10">
            <v>1500</v>
          </cell>
        </row>
      </sheetData>
      <sheetData sheetId="586">
        <row r="10">
          <cell r="D10">
            <v>1500</v>
          </cell>
        </row>
      </sheetData>
      <sheetData sheetId="587"/>
      <sheetData sheetId="588"/>
      <sheetData sheetId="589"/>
      <sheetData sheetId="590"/>
      <sheetData sheetId="591"/>
      <sheetData sheetId="592"/>
      <sheetData sheetId="593">
        <row r="10">
          <cell r="D10">
            <v>1500</v>
          </cell>
        </row>
      </sheetData>
      <sheetData sheetId="594">
        <row r="10">
          <cell r="D10">
            <v>1500</v>
          </cell>
        </row>
      </sheetData>
      <sheetData sheetId="595"/>
      <sheetData sheetId="596" refreshError="1"/>
      <sheetData sheetId="597" refreshError="1"/>
      <sheetData sheetId="598">
        <row r="10">
          <cell r="D10">
            <v>1500</v>
          </cell>
        </row>
      </sheetData>
      <sheetData sheetId="599">
        <row r="10">
          <cell r="D10">
            <v>1500</v>
          </cell>
        </row>
      </sheetData>
      <sheetData sheetId="600">
        <row r="10">
          <cell r="D10">
            <v>1500</v>
          </cell>
        </row>
      </sheetData>
      <sheetData sheetId="601">
        <row r="10">
          <cell r="D10">
            <v>1500</v>
          </cell>
        </row>
      </sheetData>
      <sheetData sheetId="602">
        <row r="10">
          <cell r="D10">
            <v>1500</v>
          </cell>
        </row>
      </sheetData>
      <sheetData sheetId="603">
        <row r="10">
          <cell r="D10">
            <v>1500</v>
          </cell>
        </row>
      </sheetData>
      <sheetData sheetId="604">
        <row r="10">
          <cell r="D10">
            <v>1500</v>
          </cell>
        </row>
      </sheetData>
      <sheetData sheetId="605">
        <row r="10">
          <cell r="D10">
            <v>1500</v>
          </cell>
        </row>
      </sheetData>
      <sheetData sheetId="606">
        <row r="10">
          <cell r="D10">
            <v>1500</v>
          </cell>
        </row>
      </sheetData>
      <sheetData sheetId="607">
        <row r="10">
          <cell r="D10">
            <v>1500</v>
          </cell>
        </row>
      </sheetData>
      <sheetData sheetId="608">
        <row r="10">
          <cell r="D10">
            <v>1500</v>
          </cell>
        </row>
      </sheetData>
      <sheetData sheetId="609">
        <row r="10">
          <cell r="D10">
            <v>1500</v>
          </cell>
        </row>
      </sheetData>
      <sheetData sheetId="610">
        <row r="10">
          <cell r="D10">
            <v>1500</v>
          </cell>
        </row>
      </sheetData>
      <sheetData sheetId="611">
        <row r="10">
          <cell r="D10">
            <v>1500</v>
          </cell>
        </row>
      </sheetData>
      <sheetData sheetId="612">
        <row r="10">
          <cell r="D10">
            <v>1500</v>
          </cell>
        </row>
      </sheetData>
      <sheetData sheetId="613">
        <row r="10">
          <cell r="D10">
            <v>1500</v>
          </cell>
        </row>
      </sheetData>
      <sheetData sheetId="614">
        <row r="10">
          <cell r="D10">
            <v>1500</v>
          </cell>
        </row>
      </sheetData>
      <sheetData sheetId="615">
        <row r="10">
          <cell r="D10">
            <v>1500</v>
          </cell>
        </row>
      </sheetData>
      <sheetData sheetId="616">
        <row r="10">
          <cell r="D10">
            <v>1500</v>
          </cell>
        </row>
      </sheetData>
      <sheetData sheetId="617">
        <row r="10">
          <cell r="D10">
            <v>1500</v>
          </cell>
        </row>
      </sheetData>
      <sheetData sheetId="618">
        <row r="10">
          <cell r="D10">
            <v>1500</v>
          </cell>
        </row>
      </sheetData>
      <sheetData sheetId="619">
        <row r="10">
          <cell r="D10">
            <v>1500</v>
          </cell>
        </row>
      </sheetData>
      <sheetData sheetId="620">
        <row r="10">
          <cell r="D10">
            <v>1500</v>
          </cell>
        </row>
      </sheetData>
      <sheetData sheetId="621">
        <row r="10">
          <cell r="D10">
            <v>1500</v>
          </cell>
        </row>
      </sheetData>
      <sheetData sheetId="622">
        <row r="10">
          <cell r="D10">
            <v>1500</v>
          </cell>
        </row>
      </sheetData>
      <sheetData sheetId="623">
        <row r="10">
          <cell r="D10">
            <v>1500</v>
          </cell>
        </row>
      </sheetData>
      <sheetData sheetId="624">
        <row r="10">
          <cell r="D10">
            <v>1500</v>
          </cell>
        </row>
      </sheetData>
      <sheetData sheetId="625">
        <row r="10">
          <cell r="D10">
            <v>1500</v>
          </cell>
        </row>
      </sheetData>
      <sheetData sheetId="626">
        <row r="10">
          <cell r="D10">
            <v>1500</v>
          </cell>
        </row>
      </sheetData>
      <sheetData sheetId="627">
        <row r="10">
          <cell r="D10">
            <v>1500</v>
          </cell>
        </row>
      </sheetData>
      <sheetData sheetId="628">
        <row r="10">
          <cell r="D10">
            <v>1500</v>
          </cell>
        </row>
      </sheetData>
      <sheetData sheetId="629">
        <row r="10">
          <cell r="D10">
            <v>1500</v>
          </cell>
        </row>
      </sheetData>
      <sheetData sheetId="630">
        <row r="10">
          <cell r="D10">
            <v>1500</v>
          </cell>
        </row>
      </sheetData>
      <sheetData sheetId="631">
        <row r="10">
          <cell r="D10">
            <v>1500</v>
          </cell>
        </row>
      </sheetData>
      <sheetData sheetId="632">
        <row r="10">
          <cell r="D10">
            <v>1500</v>
          </cell>
        </row>
      </sheetData>
      <sheetData sheetId="633">
        <row r="10">
          <cell r="D10">
            <v>1500</v>
          </cell>
        </row>
      </sheetData>
      <sheetData sheetId="634">
        <row r="10">
          <cell r="D10">
            <v>1500</v>
          </cell>
        </row>
      </sheetData>
      <sheetData sheetId="635">
        <row r="10">
          <cell r="D10">
            <v>1500</v>
          </cell>
        </row>
      </sheetData>
      <sheetData sheetId="636">
        <row r="10">
          <cell r="D10">
            <v>1500</v>
          </cell>
        </row>
      </sheetData>
      <sheetData sheetId="637">
        <row r="10">
          <cell r="D10">
            <v>1500</v>
          </cell>
        </row>
      </sheetData>
      <sheetData sheetId="638">
        <row r="10">
          <cell r="D10">
            <v>1500</v>
          </cell>
        </row>
      </sheetData>
      <sheetData sheetId="639">
        <row r="10">
          <cell r="D10">
            <v>1500</v>
          </cell>
        </row>
      </sheetData>
      <sheetData sheetId="640">
        <row r="10">
          <cell r="D10">
            <v>1500</v>
          </cell>
        </row>
      </sheetData>
      <sheetData sheetId="641">
        <row r="10">
          <cell r="D10">
            <v>1500</v>
          </cell>
        </row>
      </sheetData>
      <sheetData sheetId="642">
        <row r="10">
          <cell r="D10">
            <v>1500</v>
          </cell>
        </row>
      </sheetData>
      <sheetData sheetId="643">
        <row r="10">
          <cell r="D10">
            <v>1500</v>
          </cell>
        </row>
      </sheetData>
      <sheetData sheetId="644">
        <row r="10">
          <cell r="D10">
            <v>1500</v>
          </cell>
        </row>
      </sheetData>
      <sheetData sheetId="645">
        <row r="10">
          <cell r="D10">
            <v>1500</v>
          </cell>
        </row>
      </sheetData>
      <sheetData sheetId="646">
        <row r="10">
          <cell r="D10">
            <v>1500</v>
          </cell>
        </row>
      </sheetData>
      <sheetData sheetId="647">
        <row r="10">
          <cell r="D10">
            <v>1500</v>
          </cell>
        </row>
      </sheetData>
      <sheetData sheetId="648">
        <row r="10">
          <cell r="D10">
            <v>1500</v>
          </cell>
        </row>
      </sheetData>
      <sheetData sheetId="649">
        <row r="10">
          <cell r="D10">
            <v>1500</v>
          </cell>
        </row>
      </sheetData>
      <sheetData sheetId="650">
        <row r="10">
          <cell r="D10">
            <v>1500</v>
          </cell>
        </row>
      </sheetData>
      <sheetData sheetId="651">
        <row r="10">
          <cell r="D10">
            <v>1500</v>
          </cell>
        </row>
      </sheetData>
      <sheetData sheetId="652">
        <row r="10">
          <cell r="D10">
            <v>1500</v>
          </cell>
        </row>
      </sheetData>
      <sheetData sheetId="653">
        <row r="10">
          <cell r="D10">
            <v>1500</v>
          </cell>
        </row>
      </sheetData>
      <sheetData sheetId="654">
        <row r="10">
          <cell r="D10">
            <v>1500</v>
          </cell>
        </row>
      </sheetData>
      <sheetData sheetId="655">
        <row r="10">
          <cell r="D10">
            <v>1500</v>
          </cell>
        </row>
      </sheetData>
      <sheetData sheetId="656">
        <row r="10">
          <cell r="D10">
            <v>1500</v>
          </cell>
        </row>
      </sheetData>
      <sheetData sheetId="657">
        <row r="10">
          <cell r="D10">
            <v>1500</v>
          </cell>
        </row>
      </sheetData>
      <sheetData sheetId="658">
        <row r="10">
          <cell r="D10">
            <v>1500</v>
          </cell>
        </row>
      </sheetData>
      <sheetData sheetId="659">
        <row r="10">
          <cell r="D10">
            <v>1500</v>
          </cell>
        </row>
      </sheetData>
      <sheetData sheetId="660">
        <row r="10">
          <cell r="D10">
            <v>1500</v>
          </cell>
        </row>
      </sheetData>
      <sheetData sheetId="661">
        <row r="10">
          <cell r="D10">
            <v>1500</v>
          </cell>
        </row>
      </sheetData>
      <sheetData sheetId="662">
        <row r="10">
          <cell r="D10">
            <v>1500</v>
          </cell>
        </row>
      </sheetData>
      <sheetData sheetId="663">
        <row r="10">
          <cell r="D10">
            <v>1500</v>
          </cell>
        </row>
      </sheetData>
      <sheetData sheetId="664">
        <row r="10">
          <cell r="D10">
            <v>1500</v>
          </cell>
        </row>
      </sheetData>
      <sheetData sheetId="665">
        <row r="10">
          <cell r="D10">
            <v>1500</v>
          </cell>
        </row>
      </sheetData>
      <sheetData sheetId="666">
        <row r="10">
          <cell r="D10">
            <v>1500</v>
          </cell>
        </row>
      </sheetData>
      <sheetData sheetId="667">
        <row r="10">
          <cell r="D10">
            <v>1500</v>
          </cell>
        </row>
      </sheetData>
      <sheetData sheetId="668">
        <row r="10">
          <cell r="D10">
            <v>1500</v>
          </cell>
        </row>
      </sheetData>
      <sheetData sheetId="669">
        <row r="10">
          <cell r="D10">
            <v>1500</v>
          </cell>
        </row>
      </sheetData>
      <sheetData sheetId="670">
        <row r="10">
          <cell r="D10">
            <v>1500</v>
          </cell>
        </row>
      </sheetData>
      <sheetData sheetId="671">
        <row r="10">
          <cell r="D10">
            <v>1500</v>
          </cell>
        </row>
      </sheetData>
      <sheetData sheetId="672">
        <row r="10">
          <cell r="D10">
            <v>1500</v>
          </cell>
        </row>
      </sheetData>
      <sheetData sheetId="673">
        <row r="10">
          <cell r="D10">
            <v>1500</v>
          </cell>
        </row>
      </sheetData>
      <sheetData sheetId="674">
        <row r="10">
          <cell r="D10">
            <v>1500</v>
          </cell>
        </row>
      </sheetData>
      <sheetData sheetId="675">
        <row r="10">
          <cell r="D10">
            <v>1500</v>
          </cell>
        </row>
      </sheetData>
      <sheetData sheetId="676">
        <row r="10">
          <cell r="D10">
            <v>1500</v>
          </cell>
        </row>
      </sheetData>
      <sheetData sheetId="677">
        <row r="10">
          <cell r="D10">
            <v>1500</v>
          </cell>
        </row>
      </sheetData>
      <sheetData sheetId="678">
        <row r="10">
          <cell r="D10">
            <v>1500</v>
          </cell>
        </row>
      </sheetData>
      <sheetData sheetId="679">
        <row r="10">
          <cell r="D10">
            <v>1500</v>
          </cell>
        </row>
      </sheetData>
      <sheetData sheetId="680">
        <row r="10">
          <cell r="D10">
            <v>1500</v>
          </cell>
        </row>
      </sheetData>
      <sheetData sheetId="681">
        <row r="10">
          <cell r="D10">
            <v>1500</v>
          </cell>
        </row>
      </sheetData>
      <sheetData sheetId="682">
        <row r="10">
          <cell r="D10">
            <v>1500</v>
          </cell>
        </row>
      </sheetData>
      <sheetData sheetId="683">
        <row r="10">
          <cell r="D10">
            <v>1500</v>
          </cell>
        </row>
      </sheetData>
      <sheetData sheetId="684">
        <row r="10">
          <cell r="D10">
            <v>1500</v>
          </cell>
        </row>
      </sheetData>
      <sheetData sheetId="685">
        <row r="10">
          <cell r="D10">
            <v>1500</v>
          </cell>
        </row>
      </sheetData>
      <sheetData sheetId="686">
        <row r="10">
          <cell r="D10">
            <v>1500</v>
          </cell>
        </row>
      </sheetData>
      <sheetData sheetId="687">
        <row r="10">
          <cell r="D10">
            <v>1500</v>
          </cell>
        </row>
      </sheetData>
      <sheetData sheetId="688">
        <row r="10">
          <cell r="D10">
            <v>1500</v>
          </cell>
        </row>
      </sheetData>
      <sheetData sheetId="689">
        <row r="10">
          <cell r="D10">
            <v>1500</v>
          </cell>
        </row>
      </sheetData>
      <sheetData sheetId="690">
        <row r="10">
          <cell r="D10">
            <v>1500</v>
          </cell>
        </row>
      </sheetData>
      <sheetData sheetId="691">
        <row r="10">
          <cell r="D10">
            <v>1500</v>
          </cell>
        </row>
      </sheetData>
      <sheetData sheetId="692">
        <row r="10">
          <cell r="D10">
            <v>1500</v>
          </cell>
        </row>
      </sheetData>
      <sheetData sheetId="693">
        <row r="10">
          <cell r="D10">
            <v>1500</v>
          </cell>
        </row>
      </sheetData>
      <sheetData sheetId="694">
        <row r="10">
          <cell r="D10">
            <v>1500</v>
          </cell>
        </row>
      </sheetData>
      <sheetData sheetId="695">
        <row r="10">
          <cell r="D10">
            <v>1500</v>
          </cell>
        </row>
      </sheetData>
      <sheetData sheetId="696">
        <row r="10">
          <cell r="D10">
            <v>1500</v>
          </cell>
        </row>
      </sheetData>
      <sheetData sheetId="697">
        <row r="10">
          <cell r="D10">
            <v>1500</v>
          </cell>
        </row>
      </sheetData>
      <sheetData sheetId="698">
        <row r="10">
          <cell r="D10">
            <v>1500</v>
          </cell>
        </row>
      </sheetData>
      <sheetData sheetId="699">
        <row r="10">
          <cell r="D10">
            <v>1500</v>
          </cell>
        </row>
      </sheetData>
      <sheetData sheetId="700">
        <row r="10">
          <cell r="D10">
            <v>1500</v>
          </cell>
        </row>
      </sheetData>
      <sheetData sheetId="701">
        <row r="10">
          <cell r="D10">
            <v>1500</v>
          </cell>
        </row>
      </sheetData>
      <sheetData sheetId="702">
        <row r="10">
          <cell r="D10">
            <v>1500</v>
          </cell>
        </row>
      </sheetData>
      <sheetData sheetId="703">
        <row r="10">
          <cell r="D10">
            <v>1500</v>
          </cell>
        </row>
      </sheetData>
      <sheetData sheetId="704">
        <row r="10">
          <cell r="D10">
            <v>1500</v>
          </cell>
        </row>
      </sheetData>
      <sheetData sheetId="705">
        <row r="10">
          <cell r="D10">
            <v>1500</v>
          </cell>
        </row>
      </sheetData>
      <sheetData sheetId="706">
        <row r="10">
          <cell r="D10">
            <v>1500</v>
          </cell>
        </row>
      </sheetData>
      <sheetData sheetId="707">
        <row r="10">
          <cell r="D10">
            <v>1500</v>
          </cell>
        </row>
      </sheetData>
      <sheetData sheetId="708">
        <row r="10">
          <cell r="D10">
            <v>1500</v>
          </cell>
        </row>
      </sheetData>
      <sheetData sheetId="709">
        <row r="10">
          <cell r="D10">
            <v>1500</v>
          </cell>
        </row>
      </sheetData>
      <sheetData sheetId="710">
        <row r="10">
          <cell r="D10">
            <v>1500</v>
          </cell>
        </row>
      </sheetData>
      <sheetData sheetId="711">
        <row r="10">
          <cell r="D10">
            <v>1500</v>
          </cell>
        </row>
      </sheetData>
      <sheetData sheetId="712">
        <row r="10">
          <cell r="D10">
            <v>1500</v>
          </cell>
        </row>
      </sheetData>
      <sheetData sheetId="713">
        <row r="10">
          <cell r="D10">
            <v>1500</v>
          </cell>
        </row>
      </sheetData>
      <sheetData sheetId="714">
        <row r="10">
          <cell r="D10">
            <v>1500</v>
          </cell>
        </row>
      </sheetData>
      <sheetData sheetId="715">
        <row r="10">
          <cell r="D10">
            <v>1500</v>
          </cell>
        </row>
      </sheetData>
      <sheetData sheetId="716">
        <row r="10">
          <cell r="D10">
            <v>1500</v>
          </cell>
        </row>
      </sheetData>
      <sheetData sheetId="717">
        <row r="10">
          <cell r="D10">
            <v>1500</v>
          </cell>
        </row>
      </sheetData>
      <sheetData sheetId="718">
        <row r="10">
          <cell r="D10">
            <v>1500</v>
          </cell>
        </row>
      </sheetData>
      <sheetData sheetId="719">
        <row r="10">
          <cell r="D10">
            <v>1500</v>
          </cell>
        </row>
      </sheetData>
      <sheetData sheetId="720">
        <row r="10">
          <cell r="D10">
            <v>1500</v>
          </cell>
        </row>
      </sheetData>
      <sheetData sheetId="721">
        <row r="10">
          <cell r="D10">
            <v>1500</v>
          </cell>
        </row>
      </sheetData>
      <sheetData sheetId="722">
        <row r="10">
          <cell r="D10">
            <v>1500</v>
          </cell>
        </row>
      </sheetData>
      <sheetData sheetId="723">
        <row r="10">
          <cell r="D10">
            <v>1500</v>
          </cell>
        </row>
      </sheetData>
      <sheetData sheetId="724">
        <row r="10">
          <cell r="D10">
            <v>1500</v>
          </cell>
        </row>
      </sheetData>
      <sheetData sheetId="725">
        <row r="10">
          <cell r="D10">
            <v>1500</v>
          </cell>
        </row>
      </sheetData>
      <sheetData sheetId="726">
        <row r="10">
          <cell r="D10">
            <v>1500</v>
          </cell>
        </row>
      </sheetData>
      <sheetData sheetId="727">
        <row r="10">
          <cell r="D10">
            <v>1500</v>
          </cell>
        </row>
      </sheetData>
      <sheetData sheetId="728">
        <row r="10">
          <cell r="D10">
            <v>1500</v>
          </cell>
        </row>
      </sheetData>
      <sheetData sheetId="729">
        <row r="10">
          <cell r="D10">
            <v>1500</v>
          </cell>
        </row>
      </sheetData>
      <sheetData sheetId="730">
        <row r="10">
          <cell r="D10">
            <v>1500</v>
          </cell>
        </row>
      </sheetData>
      <sheetData sheetId="731">
        <row r="10">
          <cell r="D10">
            <v>1500</v>
          </cell>
        </row>
      </sheetData>
      <sheetData sheetId="732">
        <row r="10">
          <cell r="D10">
            <v>1500</v>
          </cell>
        </row>
      </sheetData>
      <sheetData sheetId="733">
        <row r="10">
          <cell r="D10">
            <v>1500</v>
          </cell>
        </row>
      </sheetData>
      <sheetData sheetId="734">
        <row r="10">
          <cell r="D10">
            <v>1500</v>
          </cell>
        </row>
      </sheetData>
      <sheetData sheetId="735">
        <row r="10">
          <cell r="D10">
            <v>1500</v>
          </cell>
        </row>
      </sheetData>
      <sheetData sheetId="736">
        <row r="10">
          <cell r="D10">
            <v>1500</v>
          </cell>
        </row>
      </sheetData>
      <sheetData sheetId="737">
        <row r="10">
          <cell r="D10">
            <v>1500</v>
          </cell>
        </row>
      </sheetData>
      <sheetData sheetId="738">
        <row r="10">
          <cell r="D10">
            <v>1500</v>
          </cell>
        </row>
      </sheetData>
      <sheetData sheetId="739">
        <row r="10">
          <cell r="D10">
            <v>1500</v>
          </cell>
        </row>
      </sheetData>
      <sheetData sheetId="740">
        <row r="10">
          <cell r="D10">
            <v>1500</v>
          </cell>
        </row>
      </sheetData>
      <sheetData sheetId="741">
        <row r="10">
          <cell r="D10">
            <v>1500</v>
          </cell>
        </row>
      </sheetData>
      <sheetData sheetId="742">
        <row r="10">
          <cell r="D10">
            <v>1500</v>
          </cell>
        </row>
      </sheetData>
      <sheetData sheetId="743">
        <row r="10">
          <cell r="D10">
            <v>1500</v>
          </cell>
        </row>
      </sheetData>
      <sheetData sheetId="744">
        <row r="10">
          <cell r="D10">
            <v>1500</v>
          </cell>
        </row>
      </sheetData>
      <sheetData sheetId="745">
        <row r="10">
          <cell r="D10">
            <v>1500</v>
          </cell>
        </row>
      </sheetData>
      <sheetData sheetId="746">
        <row r="10">
          <cell r="D10">
            <v>1500</v>
          </cell>
        </row>
      </sheetData>
      <sheetData sheetId="747">
        <row r="10">
          <cell r="D10">
            <v>1500</v>
          </cell>
        </row>
      </sheetData>
      <sheetData sheetId="748">
        <row r="10">
          <cell r="D10">
            <v>1500</v>
          </cell>
        </row>
      </sheetData>
      <sheetData sheetId="749">
        <row r="10">
          <cell r="D10">
            <v>1500</v>
          </cell>
        </row>
      </sheetData>
      <sheetData sheetId="750">
        <row r="10">
          <cell r="D10">
            <v>1500</v>
          </cell>
        </row>
      </sheetData>
      <sheetData sheetId="751">
        <row r="10">
          <cell r="D10">
            <v>1500</v>
          </cell>
        </row>
      </sheetData>
      <sheetData sheetId="752">
        <row r="10">
          <cell r="D10">
            <v>1500</v>
          </cell>
        </row>
      </sheetData>
      <sheetData sheetId="753">
        <row r="10">
          <cell r="D10">
            <v>1500</v>
          </cell>
        </row>
      </sheetData>
      <sheetData sheetId="754">
        <row r="10">
          <cell r="D10">
            <v>1500</v>
          </cell>
        </row>
      </sheetData>
      <sheetData sheetId="755">
        <row r="10">
          <cell r="D10">
            <v>1500</v>
          </cell>
        </row>
      </sheetData>
      <sheetData sheetId="756">
        <row r="10">
          <cell r="D10">
            <v>1500</v>
          </cell>
        </row>
      </sheetData>
      <sheetData sheetId="757">
        <row r="10">
          <cell r="D10">
            <v>1500</v>
          </cell>
        </row>
      </sheetData>
      <sheetData sheetId="758">
        <row r="10">
          <cell r="D10">
            <v>1500</v>
          </cell>
        </row>
      </sheetData>
      <sheetData sheetId="759">
        <row r="10">
          <cell r="D10">
            <v>1500</v>
          </cell>
        </row>
      </sheetData>
      <sheetData sheetId="760">
        <row r="10">
          <cell r="D10">
            <v>1500</v>
          </cell>
        </row>
      </sheetData>
      <sheetData sheetId="761">
        <row r="10">
          <cell r="D10">
            <v>1500</v>
          </cell>
        </row>
      </sheetData>
      <sheetData sheetId="762">
        <row r="10">
          <cell r="D10">
            <v>1500</v>
          </cell>
        </row>
      </sheetData>
      <sheetData sheetId="763">
        <row r="10">
          <cell r="D10">
            <v>1500</v>
          </cell>
        </row>
      </sheetData>
      <sheetData sheetId="764">
        <row r="10">
          <cell r="D10">
            <v>1500</v>
          </cell>
        </row>
      </sheetData>
      <sheetData sheetId="765">
        <row r="10">
          <cell r="D10">
            <v>1500</v>
          </cell>
        </row>
      </sheetData>
      <sheetData sheetId="766">
        <row r="10">
          <cell r="D10">
            <v>1500</v>
          </cell>
        </row>
      </sheetData>
      <sheetData sheetId="767">
        <row r="10">
          <cell r="D10">
            <v>1500</v>
          </cell>
        </row>
      </sheetData>
      <sheetData sheetId="768">
        <row r="10">
          <cell r="D10">
            <v>1500</v>
          </cell>
        </row>
      </sheetData>
      <sheetData sheetId="769">
        <row r="10">
          <cell r="D10">
            <v>1500</v>
          </cell>
        </row>
      </sheetData>
      <sheetData sheetId="770">
        <row r="10">
          <cell r="D10">
            <v>1500</v>
          </cell>
        </row>
      </sheetData>
      <sheetData sheetId="771">
        <row r="10">
          <cell r="D10">
            <v>1500</v>
          </cell>
        </row>
      </sheetData>
      <sheetData sheetId="772">
        <row r="10">
          <cell r="D10">
            <v>1500</v>
          </cell>
        </row>
      </sheetData>
      <sheetData sheetId="773">
        <row r="10">
          <cell r="D10">
            <v>1500</v>
          </cell>
        </row>
      </sheetData>
      <sheetData sheetId="774">
        <row r="10">
          <cell r="D10">
            <v>1500</v>
          </cell>
        </row>
      </sheetData>
      <sheetData sheetId="775">
        <row r="10">
          <cell r="D10">
            <v>1500</v>
          </cell>
        </row>
      </sheetData>
      <sheetData sheetId="776">
        <row r="10">
          <cell r="D10">
            <v>1500</v>
          </cell>
        </row>
      </sheetData>
      <sheetData sheetId="777">
        <row r="10">
          <cell r="D10">
            <v>1500</v>
          </cell>
        </row>
      </sheetData>
      <sheetData sheetId="778">
        <row r="10">
          <cell r="D10">
            <v>1500</v>
          </cell>
        </row>
      </sheetData>
      <sheetData sheetId="779">
        <row r="10">
          <cell r="D10">
            <v>1500</v>
          </cell>
        </row>
      </sheetData>
      <sheetData sheetId="780">
        <row r="10">
          <cell r="D10">
            <v>1500</v>
          </cell>
        </row>
      </sheetData>
      <sheetData sheetId="781">
        <row r="10">
          <cell r="D10">
            <v>1500</v>
          </cell>
        </row>
      </sheetData>
      <sheetData sheetId="782">
        <row r="10">
          <cell r="D10">
            <v>1500</v>
          </cell>
        </row>
      </sheetData>
      <sheetData sheetId="783">
        <row r="10">
          <cell r="D10">
            <v>1500</v>
          </cell>
        </row>
      </sheetData>
      <sheetData sheetId="784">
        <row r="10">
          <cell r="D10">
            <v>1500</v>
          </cell>
        </row>
      </sheetData>
      <sheetData sheetId="785">
        <row r="10">
          <cell r="D10">
            <v>1500</v>
          </cell>
        </row>
      </sheetData>
      <sheetData sheetId="786">
        <row r="10">
          <cell r="D10">
            <v>1500</v>
          </cell>
        </row>
      </sheetData>
      <sheetData sheetId="787">
        <row r="10">
          <cell r="D10">
            <v>1500</v>
          </cell>
        </row>
      </sheetData>
      <sheetData sheetId="788">
        <row r="10">
          <cell r="D10">
            <v>1500</v>
          </cell>
        </row>
      </sheetData>
      <sheetData sheetId="789">
        <row r="10">
          <cell r="D10">
            <v>1500</v>
          </cell>
        </row>
      </sheetData>
      <sheetData sheetId="790">
        <row r="10">
          <cell r="D10">
            <v>1500</v>
          </cell>
        </row>
      </sheetData>
      <sheetData sheetId="791">
        <row r="10">
          <cell r="D10">
            <v>1500</v>
          </cell>
        </row>
      </sheetData>
      <sheetData sheetId="792">
        <row r="10">
          <cell r="D10">
            <v>1500</v>
          </cell>
        </row>
      </sheetData>
      <sheetData sheetId="793">
        <row r="10">
          <cell r="D10">
            <v>1500</v>
          </cell>
        </row>
      </sheetData>
      <sheetData sheetId="794">
        <row r="10">
          <cell r="D10">
            <v>1500</v>
          </cell>
        </row>
      </sheetData>
      <sheetData sheetId="795">
        <row r="10">
          <cell r="D10">
            <v>1500</v>
          </cell>
        </row>
      </sheetData>
      <sheetData sheetId="796">
        <row r="10">
          <cell r="D10">
            <v>1500</v>
          </cell>
        </row>
      </sheetData>
      <sheetData sheetId="797">
        <row r="10">
          <cell r="D10">
            <v>1500</v>
          </cell>
        </row>
      </sheetData>
      <sheetData sheetId="798">
        <row r="10">
          <cell r="D10">
            <v>1500</v>
          </cell>
        </row>
      </sheetData>
      <sheetData sheetId="799">
        <row r="10">
          <cell r="D10">
            <v>1500</v>
          </cell>
        </row>
      </sheetData>
      <sheetData sheetId="800">
        <row r="10">
          <cell r="D10">
            <v>1500</v>
          </cell>
        </row>
      </sheetData>
      <sheetData sheetId="801">
        <row r="10">
          <cell r="D10">
            <v>1500</v>
          </cell>
        </row>
      </sheetData>
      <sheetData sheetId="802">
        <row r="10">
          <cell r="D10">
            <v>1500</v>
          </cell>
        </row>
      </sheetData>
      <sheetData sheetId="803">
        <row r="10">
          <cell r="D10">
            <v>1500</v>
          </cell>
        </row>
      </sheetData>
      <sheetData sheetId="804">
        <row r="10">
          <cell r="D10">
            <v>1500</v>
          </cell>
        </row>
      </sheetData>
      <sheetData sheetId="805">
        <row r="10">
          <cell r="D10">
            <v>1500</v>
          </cell>
        </row>
      </sheetData>
      <sheetData sheetId="806">
        <row r="10">
          <cell r="D10">
            <v>1500</v>
          </cell>
        </row>
      </sheetData>
      <sheetData sheetId="807">
        <row r="10">
          <cell r="D10">
            <v>1500</v>
          </cell>
        </row>
      </sheetData>
      <sheetData sheetId="808">
        <row r="10">
          <cell r="D10">
            <v>1500</v>
          </cell>
        </row>
      </sheetData>
      <sheetData sheetId="809">
        <row r="10">
          <cell r="D10">
            <v>1500</v>
          </cell>
        </row>
      </sheetData>
      <sheetData sheetId="810">
        <row r="10">
          <cell r="D10">
            <v>1500</v>
          </cell>
        </row>
      </sheetData>
      <sheetData sheetId="811">
        <row r="10">
          <cell r="D10">
            <v>1500</v>
          </cell>
        </row>
      </sheetData>
      <sheetData sheetId="812">
        <row r="10">
          <cell r="D10">
            <v>1500</v>
          </cell>
        </row>
      </sheetData>
      <sheetData sheetId="813">
        <row r="10">
          <cell r="D10">
            <v>1500</v>
          </cell>
        </row>
      </sheetData>
      <sheetData sheetId="814">
        <row r="10">
          <cell r="D10">
            <v>1500</v>
          </cell>
        </row>
      </sheetData>
      <sheetData sheetId="815">
        <row r="10">
          <cell r="D10">
            <v>1500</v>
          </cell>
        </row>
      </sheetData>
      <sheetData sheetId="816">
        <row r="10">
          <cell r="D10">
            <v>1500</v>
          </cell>
        </row>
      </sheetData>
      <sheetData sheetId="817">
        <row r="10">
          <cell r="D10">
            <v>1500</v>
          </cell>
        </row>
      </sheetData>
      <sheetData sheetId="818">
        <row r="10">
          <cell r="D10">
            <v>1500</v>
          </cell>
        </row>
      </sheetData>
      <sheetData sheetId="819">
        <row r="10">
          <cell r="D10">
            <v>1500</v>
          </cell>
        </row>
      </sheetData>
      <sheetData sheetId="820">
        <row r="10">
          <cell r="D10">
            <v>1500</v>
          </cell>
        </row>
      </sheetData>
      <sheetData sheetId="821">
        <row r="10">
          <cell r="D10">
            <v>1500</v>
          </cell>
        </row>
      </sheetData>
      <sheetData sheetId="822">
        <row r="10">
          <cell r="D10">
            <v>1500</v>
          </cell>
        </row>
      </sheetData>
      <sheetData sheetId="823">
        <row r="10">
          <cell r="D10">
            <v>1500</v>
          </cell>
        </row>
      </sheetData>
      <sheetData sheetId="824">
        <row r="10">
          <cell r="D10">
            <v>1500</v>
          </cell>
        </row>
      </sheetData>
      <sheetData sheetId="825">
        <row r="10">
          <cell r="D10">
            <v>1500</v>
          </cell>
        </row>
      </sheetData>
      <sheetData sheetId="826">
        <row r="10">
          <cell r="D10">
            <v>1500</v>
          </cell>
        </row>
      </sheetData>
      <sheetData sheetId="827">
        <row r="10">
          <cell r="D10">
            <v>1500</v>
          </cell>
        </row>
      </sheetData>
      <sheetData sheetId="828">
        <row r="10">
          <cell r="D10">
            <v>1500</v>
          </cell>
        </row>
      </sheetData>
      <sheetData sheetId="829">
        <row r="10">
          <cell r="D10">
            <v>1500</v>
          </cell>
        </row>
      </sheetData>
      <sheetData sheetId="830">
        <row r="10">
          <cell r="D10">
            <v>1500</v>
          </cell>
        </row>
      </sheetData>
      <sheetData sheetId="831">
        <row r="10">
          <cell r="D10">
            <v>1500</v>
          </cell>
        </row>
      </sheetData>
      <sheetData sheetId="832">
        <row r="10">
          <cell r="D10">
            <v>1500</v>
          </cell>
        </row>
      </sheetData>
      <sheetData sheetId="833">
        <row r="10">
          <cell r="D10">
            <v>1500</v>
          </cell>
        </row>
      </sheetData>
      <sheetData sheetId="834">
        <row r="10">
          <cell r="D10">
            <v>1500</v>
          </cell>
        </row>
      </sheetData>
      <sheetData sheetId="835">
        <row r="10">
          <cell r="D10">
            <v>1500</v>
          </cell>
        </row>
      </sheetData>
      <sheetData sheetId="836">
        <row r="10">
          <cell r="D10">
            <v>1500</v>
          </cell>
        </row>
      </sheetData>
      <sheetData sheetId="837">
        <row r="10">
          <cell r="D10">
            <v>1500</v>
          </cell>
        </row>
      </sheetData>
      <sheetData sheetId="838">
        <row r="10">
          <cell r="D10">
            <v>1500</v>
          </cell>
        </row>
      </sheetData>
      <sheetData sheetId="839">
        <row r="10">
          <cell r="D10">
            <v>1500</v>
          </cell>
        </row>
      </sheetData>
      <sheetData sheetId="840">
        <row r="10">
          <cell r="D10">
            <v>1500</v>
          </cell>
        </row>
      </sheetData>
      <sheetData sheetId="841">
        <row r="10">
          <cell r="D10">
            <v>1500</v>
          </cell>
        </row>
      </sheetData>
      <sheetData sheetId="842">
        <row r="10">
          <cell r="D10">
            <v>1500</v>
          </cell>
        </row>
      </sheetData>
      <sheetData sheetId="843">
        <row r="10">
          <cell r="D10">
            <v>1500</v>
          </cell>
        </row>
      </sheetData>
      <sheetData sheetId="844">
        <row r="10">
          <cell r="D10">
            <v>1500</v>
          </cell>
        </row>
      </sheetData>
      <sheetData sheetId="845">
        <row r="10">
          <cell r="D10">
            <v>1500</v>
          </cell>
        </row>
      </sheetData>
      <sheetData sheetId="846">
        <row r="10">
          <cell r="D10">
            <v>1500</v>
          </cell>
        </row>
      </sheetData>
      <sheetData sheetId="847">
        <row r="10">
          <cell r="D10">
            <v>1500</v>
          </cell>
        </row>
      </sheetData>
      <sheetData sheetId="848">
        <row r="10">
          <cell r="D10">
            <v>1500</v>
          </cell>
        </row>
      </sheetData>
      <sheetData sheetId="849">
        <row r="10">
          <cell r="D10">
            <v>1500</v>
          </cell>
        </row>
      </sheetData>
      <sheetData sheetId="850">
        <row r="10">
          <cell r="D10">
            <v>1500</v>
          </cell>
        </row>
      </sheetData>
      <sheetData sheetId="851">
        <row r="10">
          <cell r="D10">
            <v>1500</v>
          </cell>
        </row>
      </sheetData>
      <sheetData sheetId="852">
        <row r="10">
          <cell r="D10">
            <v>1500</v>
          </cell>
        </row>
      </sheetData>
      <sheetData sheetId="853">
        <row r="10">
          <cell r="D10">
            <v>1500</v>
          </cell>
        </row>
      </sheetData>
      <sheetData sheetId="854">
        <row r="10">
          <cell r="D10">
            <v>1500</v>
          </cell>
        </row>
      </sheetData>
      <sheetData sheetId="855">
        <row r="10">
          <cell r="D10">
            <v>1500</v>
          </cell>
        </row>
      </sheetData>
      <sheetData sheetId="856">
        <row r="10">
          <cell r="D10">
            <v>1500</v>
          </cell>
        </row>
      </sheetData>
      <sheetData sheetId="857">
        <row r="10">
          <cell r="D10">
            <v>1500</v>
          </cell>
        </row>
      </sheetData>
      <sheetData sheetId="858">
        <row r="10">
          <cell r="D10">
            <v>1500</v>
          </cell>
        </row>
      </sheetData>
      <sheetData sheetId="859">
        <row r="10">
          <cell r="D10">
            <v>1500</v>
          </cell>
        </row>
      </sheetData>
      <sheetData sheetId="860">
        <row r="10">
          <cell r="D10">
            <v>1500</v>
          </cell>
        </row>
      </sheetData>
      <sheetData sheetId="861">
        <row r="10">
          <cell r="D10">
            <v>1500</v>
          </cell>
        </row>
      </sheetData>
      <sheetData sheetId="862">
        <row r="10">
          <cell r="D10">
            <v>1500</v>
          </cell>
        </row>
      </sheetData>
      <sheetData sheetId="863">
        <row r="10">
          <cell r="D10">
            <v>1500</v>
          </cell>
        </row>
      </sheetData>
      <sheetData sheetId="864">
        <row r="10">
          <cell r="D10">
            <v>1500</v>
          </cell>
        </row>
      </sheetData>
      <sheetData sheetId="865">
        <row r="10">
          <cell r="D10">
            <v>1500</v>
          </cell>
        </row>
      </sheetData>
      <sheetData sheetId="866">
        <row r="10">
          <cell r="D10">
            <v>1500</v>
          </cell>
        </row>
      </sheetData>
      <sheetData sheetId="867">
        <row r="10">
          <cell r="D10">
            <v>1500</v>
          </cell>
        </row>
      </sheetData>
      <sheetData sheetId="868">
        <row r="10">
          <cell r="D10">
            <v>1500</v>
          </cell>
        </row>
      </sheetData>
      <sheetData sheetId="869">
        <row r="10">
          <cell r="D10">
            <v>1500</v>
          </cell>
        </row>
      </sheetData>
      <sheetData sheetId="870">
        <row r="10">
          <cell r="D10">
            <v>1500</v>
          </cell>
        </row>
      </sheetData>
      <sheetData sheetId="871">
        <row r="10">
          <cell r="D10">
            <v>1500</v>
          </cell>
        </row>
      </sheetData>
      <sheetData sheetId="872">
        <row r="10">
          <cell r="D10">
            <v>1500</v>
          </cell>
        </row>
      </sheetData>
      <sheetData sheetId="873">
        <row r="10">
          <cell r="D10">
            <v>1500</v>
          </cell>
        </row>
      </sheetData>
      <sheetData sheetId="874">
        <row r="10">
          <cell r="D10">
            <v>1500</v>
          </cell>
        </row>
      </sheetData>
      <sheetData sheetId="875">
        <row r="10">
          <cell r="D10">
            <v>1500</v>
          </cell>
        </row>
      </sheetData>
      <sheetData sheetId="876">
        <row r="10">
          <cell r="D10">
            <v>1500</v>
          </cell>
        </row>
      </sheetData>
      <sheetData sheetId="877">
        <row r="10">
          <cell r="D10">
            <v>1500</v>
          </cell>
        </row>
      </sheetData>
      <sheetData sheetId="878">
        <row r="10">
          <cell r="D10">
            <v>1500</v>
          </cell>
        </row>
      </sheetData>
      <sheetData sheetId="879">
        <row r="10">
          <cell r="D10">
            <v>1500</v>
          </cell>
        </row>
      </sheetData>
      <sheetData sheetId="880">
        <row r="10">
          <cell r="D10">
            <v>1500</v>
          </cell>
        </row>
      </sheetData>
      <sheetData sheetId="881">
        <row r="10">
          <cell r="D10">
            <v>1500</v>
          </cell>
        </row>
      </sheetData>
      <sheetData sheetId="882">
        <row r="10">
          <cell r="D10">
            <v>1500</v>
          </cell>
        </row>
      </sheetData>
      <sheetData sheetId="883">
        <row r="10">
          <cell r="D10">
            <v>1500</v>
          </cell>
        </row>
      </sheetData>
      <sheetData sheetId="884">
        <row r="10">
          <cell r="D10">
            <v>1500</v>
          </cell>
        </row>
      </sheetData>
      <sheetData sheetId="885">
        <row r="10">
          <cell r="D10">
            <v>1500</v>
          </cell>
        </row>
      </sheetData>
      <sheetData sheetId="886">
        <row r="10">
          <cell r="D10">
            <v>1500</v>
          </cell>
        </row>
      </sheetData>
      <sheetData sheetId="887">
        <row r="10">
          <cell r="D10">
            <v>1500</v>
          </cell>
        </row>
      </sheetData>
      <sheetData sheetId="888">
        <row r="10">
          <cell r="D10">
            <v>1500</v>
          </cell>
        </row>
      </sheetData>
      <sheetData sheetId="889">
        <row r="10">
          <cell r="D10">
            <v>1500</v>
          </cell>
        </row>
      </sheetData>
      <sheetData sheetId="890">
        <row r="10">
          <cell r="D10">
            <v>1500</v>
          </cell>
        </row>
      </sheetData>
      <sheetData sheetId="891">
        <row r="10">
          <cell r="D10">
            <v>1500</v>
          </cell>
        </row>
      </sheetData>
      <sheetData sheetId="892">
        <row r="10">
          <cell r="D10">
            <v>1500</v>
          </cell>
        </row>
      </sheetData>
      <sheetData sheetId="893">
        <row r="10">
          <cell r="D10">
            <v>1500</v>
          </cell>
        </row>
      </sheetData>
      <sheetData sheetId="894">
        <row r="10">
          <cell r="D10">
            <v>1500</v>
          </cell>
        </row>
      </sheetData>
      <sheetData sheetId="895">
        <row r="10">
          <cell r="D10">
            <v>1500</v>
          </cell>
        </row>
      </sheetData>
      <sheetData sheetId="896">
        <row r="10">
          <cell r="D10">
            <v>1500</v>
          </cell>
        </row>
      </sheetData>
      <sheetData sheetId="897">
        <row r="10">
          <cell r="D10">
            <v>1500</v>
          </cell>
        </row>
      </sheetData>
      <sheetData sheetId="898">
        <row r="10">
          <cell r="D10">
            <v>1500</v>
          </cell>
        </row>
      </sheetData>
      <sheetData sheetId="899">
        <row r="10">
          <cell r="D10">
            <v>1500</v>
          </cell>
        </row>
      </sheetData>
      <sheetData sheetId="900">
        <row r="10">
          <cell r="D10">
            <v>1500</v>
          </cell>
        </row>
      </sheetData>
      <sheetData sheetId="901">
        <row r="10">
          <cell r="D10">
            <v>1500</v>
          </cell>
        </row>
      </sheetData>
      <sheetData sheetId="902">
        <row r="10">
          <cell r="D10">
            <v>1500</v>
          </cell>
        </row>
      </sheetData>
      <sheetData sheetId="903">
        <row r="10">
          <cell r="D10">
            <v>1500</v>
          </cell>
        </row>
      </sheetData>
      <sheetData sheetId="904">
        <row r="10">
          <cell r="D10">
            <v>1500</v>
          </cell>
        </row>
      </sheetData>
      <sheetData sheetId="905">
        <row r="10">
          <cell r="D10">
            <v>1500</v>
          </cell>
        </row>
      </sheetData>
      <sheetData sheetId="906">
        <row r="10">
          <cell r="D10">
            <v>1500</v>
          </cell>
        </row>
      </sheetData>
      <sheetData sheetId="907">
        <row r="10">
          <cell r="D10">
            <v>1500</v>
          </cell>
        </row>
      </sheetData>
      <sheetData sheetId="908">
        <row r="10">
          <cell r="D10">
            <v>1500</v>
          </cell>
        </row>
      </sheetData>
      <sheetData sheetId="909">
        <row r="10">
          <cell r="D10">
            <v>1500</v>
          </cell>
        </row>
      </sheetData>
      <sheetData sheetId="910">
        <row r="10">
          <cell r="D10">
            <v>1500</v>
          </cell>
        </row>
      </sheetData>
      <sheetData sheetId="911">
        <row r="10">
          <cell r="D10">
            <v>1500</v>
          </cell>
        </row>
      </sheetData>
      <sheetData sheetId="912">
        <row r="10">
          <cell r="D10">
            <v>1500</v>
          </cell>
        </row>
      </sheetData>
      <sheetData sheetId="913">
        <row r="10">
          <cell r="D10">
            <v>1500</v>
          </cell>
        </row>
      </sheetData>
      <sheetData sheetId="914">
        <row r="10">
          <cell r="D10">
            <v>1500</v>
          </cell>
        </row>
      </sheetData>
      <sheetData sheetId="915">
        <row r="10">
          <cell r="D10">
            <v>1500</v>
          </cell>
        </row>
      </sheetData>
      <sheetData sheetId="916">
        <row r="10">
          <cell r="D10">
            <v>1500</v>
          </cell>
        </row>
      </sheetData>
      <sheetData sheetId="917">
        <row r="10">
          <cell r="D10">
            <v>1500</v>
          </cell>
        </row>
      </sheetData>
      <sheetData sheetId="918">
        <row r="10">
          <cell r="D10">
            <v>1500</v>
          </cell>
        </row>
      </sheetData>
      <sheetData sheetId="919">
        <row r="10">
          <cell r="D10">
            <v>1500</v>
          </cell>
        </row>
      </sheetData>
      <sheetData sheetId="920">
        <row r="10">
          <cell r="D10">
            <v>1500</v>
          </cell>
        </row>
      </sheetData>
      <sheetData sheetId="921">
        <row r="10">
          <cell r="D10">
            <v>1500</v>
          </cell>
        </row>
      </sheetData>
      <sheetData sheetId="922">
        <row r="10">
          <cell r="D10">
            <v>1500</v>
          </cell>
        </row>
      </sheetData>
      <sheetData sheetId="923">
        <row r="10">
          <cell r="D10">
            <v>1500</v>
          </cell>
        </row>
      </sheetData>
      <sheetData sheetId="924">
        <row r="10">
          <cell r="D10">
            <v>1500</v>
          </cell>
        </row>
      </sheetData>
      <sheetData sheetId="925">
        <row r="10">
          <cell r="D10">
            <v>1500</v>
          </cell>
        </row>
      </sheetData>
      <sheetData sheetId="926">
        <row r="10">
          <cell r="D10">
            <v>1500</v>
          </cell>
        </row>
      </sheetData>
      <sheetData sheetId="927">
        <row r="10">
          <cell r="D10">
            <v>1500</v>
          </cell>
        </row>
      </sheetData>
      <sheetData sheetId="928">
        <row r="10">
          <cell r="D10">
            <v>1500</v>
          </cell>
        </row>
      </sheetData>
      <sheetData sheetId="929">
        <row r="10">
          <cell r="D10">
            <v>1500</v>
          </cell>
        </row>
      </sheetData>
      <sheetData sheetId="930">
        <row r="10">
          <cell r="D10">
            <v>1500</v>
          </cell>
        </row>
      </sheetData>
      <sheetData sheetId="931">
        <row r="10">
          <cell r="D10">
            <v>1500</v>
          </cell>
        </row>
      </sheetData>
      <sheetData sheetId="932">
        <row r="10">
          <cell r="D10">
            <v>1500</v>
          </cell>
        </row>
      </sheetData>
      <sheetData sheetId="933">
        <row r="10">
          <cell r="D10">
            <v>1500</v>
          </cell>
        </row>
      </sheetData>
      <sheetData sheetId="934">
        <row r="10">
          <cell r="D10">
            <v>1500</v>
          </cell>
        </row>
      </sheetData>
      <sheetData sheetId="935">
        <row r="10">
          <cell r="D10">
            <v>1500</v>
          </cell>
        </row>
      </sheetData>
      <sheetData sheetId="936">
        <row r="10">
          <cell r="D10">
            <v>1500</v>
          </cell>
        </row>
      </sheetData>
      <sheetData sheetId="937">
        <row r="10">
          <cell r="D10">
            <v>1500</v>
          </cell>
        </row>
      </sheetData>
      <sheetData sheetId="938">
        <row r="10">
          <cell r="D10">
            <v>1500</v>
          </cell>
        </row>
      </sheetData>
      <sheetData sheetId="939">
        <row r="10">
          <cell r="D10">
            <v>1500</v>
          </cell>
        </row>
      </sheetData>
      <sheetData sheetId="940">
        <row r="10">
          <cell r="D10">
            <v>1500</v>
          </cell>
        </row>
      </sheetData>
      <sheetData sheetId="941"/>
      <sheetData sheetId="942">
        <row r="10">
          <cell r="D10">
            <v>1500</v>
          </cell>
        </row>
      </sheetData>
      <sheetData sheetId="943">
        <row r="10">
          <cell r="D10">
            <v>1500</v>
          </cell>
        </row>
      </sheetData>
      <sheetData sheetId="944">
        <row r="10">
          <cell r="D10">
            <v>1500</v>
          </cell>
        </row>
      </sheetData>
      <sheetData sheetId="945">
        <row r="10">
          <cell r="D10">
            <v>1500</v>
          </cell>
        </row>
      </sheetData>
      <sheetData sheetId="946">
        <row r="10">
          <cell r="D10">
            <v>1500</v>
          </cell>
        </row>
      </sheetData>
      <sheetData sheetId="947">
        <row r="10">
          <cell r="D10">
            <v>1500</v>
          </cell>
        </row>
      </sheetData>
      <sheetData sheetId="948">
        <row r="10">
          <cell r="D10">
            <v>1500</v>
          </cell>
        </row>
      </sheetData>
      <sheetData sheetId="949">
        <row r="10">
          <cell r="D10">
            <v>1500</v>
          </cell>
        </row>
      </sheetData>
      <sheetData sheetId="950">
        <row r="10">
          <cell r="D10">
            <v>1500</v>
          </cell>
        </row>
      </sheetData>
      <sheetData sheetId="951">
        <row r="10">
          <cell r="D10">
            <v>1500</v>
          </cell>
        </row>
      </sheetData>
      <sheetData sheetId="952">
        <row r="10">
          <cell r="D10">
            <v>1500</v>
          </cell>
        </row>
      </sheetData>
      <sheetData sheetId="953">
        <row r="10">
          <cell r="D10">
            <v>1500</v>
          </cell>
        </row>
      </sheetData>
      <sheetData sheetId="954">
        <row r="10">
          <cell r="D10">
            <v>1500</v>
          </cell>
        </row>
      </sheetData>
      <sheetData sheetId="955">
        <row r="10">
          <cell r="D10">
            <v>1500</v>
          </cell>
        </row>
      </sheetData>
      <sheetData sheetId="956">
        <row r="10">
          <cell r="D10">
            <v>1500</v>
          </cell>
        </row>
      </sheetData>
      <sheetData sheetId="957">
        <row r="10">
          <cell r="D10">
            <v>1500</v>
          </cell>
        </row>
      </sheetData>
      <sheetData sheetId="958">
        <row r="10">
          <cell r="D10">
            <v>1500</v>
          </cell>
        </row>
      </sheetData>
      <sheetData sheetId="959">
        <row r="10">
          <cell r="D10">
            <v>1500</v>
          </cell>
        </row>
      </sheetData>
      <sheetData sheetId="960">
        <row r="10">
          <cell r="D10">
            <v>1500</v>
          </cell>
        </row>
      </sheetData>
      <sheetData sheetId="961">
        <row r="10">
          <cell r="D10">
            <v>1500</v>
          </cell>
        </row>
      </sheetData>
      <sheetData sheetId="962">
        <row r="10">
          <cell r="D10">
            <v>1500</v>
          </cell>
        </row>
      </sheetData>
      <sheetData sheetId="963">
        <row r="10">
          <cell r="D10">
            <v>1500</v>
          </cell>
        </row>
      </sheetData>
      <sheetData sheetId="964">
        <row r="10">
          <cell r="D10">
            <v>1500</v>
          </cell>
        </row>
      </sheetData>
      <sheetData sheetId="965">
        <row r="10">
          <cell r="D10">
            <v>1500</v>
          </cell>
        </row>
      </sheetData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>
        <row r="10">
          <cell r="D10">
            <v>1500</v>
          </cell>
        </row>
      </sheetData>
      <sheetData sheetId="1019">
        <row r="10">
          <cell r="D10">
            <v>1500</v>
          </cell>
        </row>
      </sheetData>
      <sheetData sheetId="1020">
        <row r="10">
          <cell r="D10">
            <v>1500</v>
          </cell>
        </row>
      </sheetData>
      <sheetData sheetId="1021">
        <row r="10">
          <cell r="D10">
            <v>1500</v>
          </cell>
        </row>
      </sheetData>
      <sheetData sheetId="1022">
        <row r="10">
          <cell r="D10">
            <v>1500</v>
          </cell>
        </row>
      </sheetData>
      <sheetData sheetId="1023">
        <row r="10">
          <cell r="D10">
            <v>1500</v>
          </cell>
        </row>
      </sheetData>
      <sheetData sheetId="1024">
        <row r="10">
          <cell r="D10">
            <v>1500</v>
          </cell>
        </row>
      </sheetData>
      <sheetData sheetId="1025">
        <row r="10">
          <cell r="D10">
            <v>1500</v>
          </cell>
        </row>
      </sheetData>
      <sheetData sheetId="1026">
        <row r="10">
          <cell r="D10">
            <v>1500</v>
          </cell>
        </row>
      </sheetData>
      <sheetData sheetId="1027">
        <row r="10">
          <cell r="D10">
            <v>1500</v>
          </cell>
        </row>
      </sheetData>
      <sheetData sheetId="1028">
        <row r="10">
          <cell r="D10">
            <v>1500</v>
          </cell>
        </row>
      </sheetData>
      <sheetData sheetId="1029">
        <row r="10">
          <cell r="D10">
            <v>1500</v>
          </cell>
        </row>
      </sheetData>
      <sheetData sheetId="1030">
        <row r="10">
          <cell r="D10">
            <v>1500</v>
          </cell>
        </row>
      </sheetData>
      <sheetData sheetId="1031">
        <row r="10">
          <cell r="D10">
            <v>1500</v>
          </cell>
        </row>
      </sheetData>
      <sheetData sheetId="1032">
        <row r="10">
          <cell r="D10">
            <v>1500</v>
          </cell>
        </row>
      </sheetData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>
        <row r="10">
          <cell r="D10">
            <v>1500</v>
          </cell>
        </row>
      </sheetData>
      <sheetData sheetId="1036">
        <row r="10">
          <cell r="D10">
            <v>1500</v>
          </cell>
        </row>
      </sheetData>
      <sheetData sheetId="1037">
        <row r="10">
          <cell r="D10">
            <v>1500</v>
          </cell>
        </row>
      </sheetData>
      <sheetData sheetId="1038">
        <row r="10">
          <cell r="D10">
            <v>1500</v>
          </cell>
        </row>
      </sheetData>
      <sheetData sheetId="1039">
        <row r="10">
          <cell r="D10">
            <v>1500</v>
          </cell>
        </row>
      </sheetData>
      <sheetData sheetId="1040">
        <row r="10">
          <cell r="D10">
            <v>1500</v>
          </cell>
        </row>
      </sheetData>
      <sheetData sheetId="1041">
        <row r="10">
          <cell r="D10">
            <v>1500</v>
          </cell>
        </row>
      </sheetData>
      <sheetData sheetId="1042">
        <row r="10">
          <cell r="D10">
            <v>1500</v>
          </cell>
        </row>
      </sheetData>
      <sheetData sheetId="1043">
        <row r="10">
          <cell r="D10">
            <v>1500</v>
          </cell>
        </row>
      </sheetData>
      <sheetData sheetId="1044">
        <row r="10">
          <cell r="D10">
            <v>1500</v>
          </cell>
        </row>
      </sheetData>
      <sheetData sheetId="1045">
        <row r="10">
          <cell r="D10">
            <v>1500</v>
          </cell>
        </row>
      </sheetData>
      <sheetData sheetId="1046">
        <row r="10">
          <cell r="D10">
            <v>1500</v>
          </cell>
        </row>
      </sheetData>
      <sheetData sheetId="1047">
        <row r="10">
          <cell r="D10">
            <v>1500</v>
          </cell>
        </row>
      </sheetData>
      <sheetData sheetId="1048">
        <row r="10">
          <cell r="D10">
            <v>1500</v>
          </cell>
        </row>
      </sheetData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>
        <row r="10">
          <cell r="D10">
            <v>1500</v>
          </cell>
        </row>
      </sheetData>
      <sheetData sheetId="1052">
        <row r="10">
          <cell r="D10">
            <v>1500</v>
          </cell>
        </row>
      </sheetData>
      <sheetData sheetId="1053">
        <row r="10">
          <cell r="D10">
            <v>1500</v>
          </cell>
        </row>
      </sheetData>
      <sheetData sheetId="1054">
        <row r="10">
          <cell r="D10">
            <v>1500</v>
          </cell>
        </row>
      </sheetData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>
        <row r="10">
          <cell r="D10">
            <v>1500</v>
          </cell>
        </row>
      </sheetData>
      <sheetData sheetId="1058">
        <row r="10">
          <cell r="D10">
            <v>1500</v>
          </cell>
        </row>
      </sheetData>
      <sheetData sheetId="1059">
        <row r="10">
          <cell r="D10">
            <v>1500</v>
          </cell>
        </row>
      </sheetData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>
        <row r="10">
          <cell r="D10">
            <v>1500</v>
          </cell>
        </row>
      </sheetData>
      <sheetData sheetId="1089">
        <row r="10">
          <cell r="D10">
            <v>1500</v>
          </cell>
        </row>
      </sheetData>
      <sheetData sheetId="1090">
        <row r="10">
          <cell r="D10">
            <v>1500</v>
          </cell>
        </row>
      </sheetData>
      <sheetData sheetId="1091">
        <row r="10">
          <cell r="D10">
            <v>1500</v>
          </cell>
        </row>
      </sheetData>
      <sheetData sheetId="1092">
        <row r="10">
          <cell r="D10">
            <v>1500</v>
          </cell>
        </row>
      </sheetData>
      <sheetData sheetId="1093">
        <row r="10">
          <cell r="D10">
            <v>1500</v>
          </cell>
        </row>
      </sheetData>
      <sheetData sheetId="1094">
        <row r="10">
          <cell r="D10">
            <v>1500</v>
          </cell>
        </row>
      </sheetData>
      <sheetData sheetId="1095">
        <row r="10">
          <cell r="D10">
            <v>1500</v>
          </cell>
        </row>
      </sheetData>
      <sheetData sheetId="1096">
        <row r="10">
          <cell r="D10">
            <v>1500</v>
          </cell>
        </row>
      </sheetData>
      <sheetData sheetId="1097">
        <row r="10">
          <cell r="D10">
            <v>1500</v>
          </cell>
        </row>
      </sheetData>
      <sheetData sheetId="1098">
        <row r="10">
          <cell r="D10">
            <v>1500</v>
          </cell>
        </row>
      </sheetData>
      <sheetData sheetId="1099">
        <row r="10">
          <cell r="D10">
            <v>1500</v>
          </cell>
        </row>
      </sheetData>
      <sheetData sheetId="1100">
        <row r="10">
          <cell r="D10">
            <v>1500</v>
          </cell>
        </row>
      </sheetData>
      <sheetData sheetId="1101">
        <row r="10">
          <cell r="D10">
            <v>1500</v>
          </cell>
        </row>
      </sheetData>
      <sheetData sheetId="1102">
        <row r="10">
          <cell r="D10">
            <v>1500</v>
          </cell>
        </row>
      </sheetData>
      <sheetData sheetId="1103">
        <row r="10">
          <cell r="D10">
            <v>1500</v>
          </cell>
        </row>
      </sheetData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>
        <row r="10">
          <cell r="D10">
            <v>1500</v>
          </cell>
        </row>
      </sheetData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>
        <row r="10">
          <cell r="D10">
            <v>1500</v>
          </cell>
        </row>
      </sheetData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>
        <row r="10">
          <cell r="D10">
            <v>1500</v>
          </cell>
        </row>
      </sheetData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>
        <row r="10">
          <cell r="D10">
            <v>1500</v>
          </cell>
        </row>
      </sheetData>
      <sheetData sheetId="1133">
        <row r="10">
          <cell r="D10">
            <v>1500</v>
          </cell>
        </row>
      </sheetData>
      <sheetData sheetId="1134">
        <row r="10">
          <cell r="D10">
            <v>1500</v>
          </cell>
        </row>
      </sheetData>
      <sheetData sheetId="1135">
        <row r="10">
          <cell r="D10">
            <v>1500</v>
          </cell>
        </row>
      </sheetData>
      <sheetData sheetId="1136">
        <row r="10">
          <cell r="D10">
            <v>1500</v>
          </cell>
        </row>
      </sheetData>
      <sheetData sheetId="1137">
        <row r="10">
          <cell r="D10">
            <v>1500</v>
          </cell>
        </row>
      </sheetData>
      <sheetData sheetId="1138">
        <row r="10">
          <cell r="D10">
            <v>1500</v>
          </cell>
        </row>
      </sheetData>
      <sheetData sheetId="1139">
        <row r="10">
          <cell r="D10">
            <v>1500</v>
          </cell>
        </row>
      </sheetData>
      <sheetData sheetId="1140">
        <row r="10">
          <cell r="D10">
            <v>1500</v>
          </cell>
        </row>
      </sheetData>
      <sheetData sheetId="1141">
        <row r="10">
          <cell r="D10">
            <v>1500</v>
          </cell>
        </row>
      </sheetData>
      <sheetData sheetId="1142">
        <row r="10">
          <cell r="D10">
            <v>1500</v>
          </cell>
        </row>
      </sheetData>
      <sheetData sheetId="1143">
        <row r="10">
          <cell r="D10">
            <v>1500</v>
          </cell>
        </row>
      </sheetData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>
        <row r="10">
          <cell r="D10">
            <v>1500</v>
          </cell>
        </row>
      </sheetData>
      <sheetData sheetId="1148">
        <row r="10">
          <cell r="D10">
            <v>1500</v>
          </cell>
        </row>
      </sheetData>
      <sheetData sheetId="1149">
        <row r="10">
          <cell r="D10">
            <v>1500</v>
          </cell>
        </row>
      </sheetData>
      <sheetData sheetId="1150">
        <row r="10">
          <cell r="D10">
            <v>1500</v>
          </cell>
        </row>
      </sheetData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>
        <row r="10">
          <cell r="D10">
            <v>1500</v>
          </cell>
        </row>
      </sheetData>
      <sheetData sheetId="1163">
        <row r="10">
          <cell r="D10">
            <v>1500</v>
          </cell>
        </row>
      </sheetData>
      <sheetData sheetId="1164">
        <row r="10">
          <cell r="D10">
            <v>1500</v>
          </cell>
        </row>
      </sheetData>
      <sheetData sheetId="1165">
        <row r="10">
          <cell r="D10">
            <v>1500</v>
          </cell>
        </row>
      </sheetData>
      <sheetData sheetId="1166">
        <row r="10">
          <cell r="D10">
            <v>1500</v>
          </cell>
        </row>
      </sheetData>
      <sheetData sheetId="1167">
        <row r="10">
          <cell r="D10">
            <v>1500</v>
          </cell>
        </row>
      </sheetData>
      <sheetData sheetId="1168">
        <row r="10">
          <cell r="D10">
            <v>1500</v>
          </cell>
        </row>
      </sheetData>
      <sheetData sheetId="1169">
        <row r="10">
          <cell r="D10">
            <v>1500</v>
          </cell>
        </row>
      </sheetData>
      <sheetData sheetId="1170">
        <row r="10">
          <cell r="D10">
            <v>1500</v>
          </cell>
        </row>
      </sheetData>
      <sheetData sheetId="1171">
        <row r="10">
          <cell r="D10">
            <v>1500</v>
          </cell>
        </row>
      </sheetData>
      <sheetData sheetId="1172">
        <row r="10">
          <cell r="D10">
            <v>1500</v>
          </cell>
        </row>
      </sheetData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0">
          <cell r="D10">
            <v>1500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0">
          <cell r="D10">
            <v>1500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>
        <row r="10">
          <cell r="D10">
            <v>1500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>
        <row r="10">
          <cell r="D10">
            <v>1500</v>
          </cell>
        </row>
      </sheetData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>
        <row r="10">
          <cell r="D10">
            <v>1500</v>
          </cell>
        </row>
      </sheetData>
      <sheetData sheetId="1323">
        <row r="10">
          <cell r="D10">
            <v>1500</v>
          </cell>
        </row>
      </sheetData>
      <sheetData sheetId="1324">
        <row r="10">
          <cell r="D10">
            <v>1500</v>
          </cell>
        </row>
      </sheetData>
      <sheetData sheetId="1325">
        <row r="10">
          <cell r="D10">
            <v>1500</v>
          </cell>
        </row>
      </sheetData>
      <sheetData sheetId="1326">
        <row r="10">
          <cell r="D10">
            <v>1500</v>
          </cell>
        </row>
      </sheetData>
      <sheetData sheetId="1327">
        <row r="10">
          <cell r="D10">
            <v>1500</v>
          </cell>
        </row>
      </sheetData>
      <sheetData sheetId="1328">
        <row r="10">
          <cell r="D10">
            <v>1500</v>
          </cell>
        </row>
      </sheetData>
      <sheetData sheetId="1329">
        <row r="10">
          <cell r="D10">
            <v>1500</v>
          </cell>
        </row>
      </sheetData>
      <sheetData sheetId="1330">
        <row r="10">
          <cell r="D10">
            <v>1500</v>
          </cell>
        </row>
      </sheetData>
      <sheetData sheetId="1331">
        <row r="10">
          <cell r="D10">
            <v>1500</v>
          </cell>
        </row>
      </sheetData>
      <sheetData sheetId="1332">
        <row r="10">
          <cell r="D10">
            <v>1500</v>
          </cell>
        </row>
      </sheetData>
      <sheetData sheetId="1333">
        <row r="10">
          <cell r="D10">
            <v>1500</v>
          </cell>
        </row>
      </sheetData>
      <sheetData sheetId="1334">
        <row r="10">
          <cell r="D10">
            <v>1500</v>
          </cell>
        </row>
      </sheetData>
      <sheetData sheetId="1335">
        <row r="10">
          <cell r="D10">
            <v>1500</v>
          </cell>
        </row>
      </sheetData>
      <sheetData sheetId="1336">
        <row r="10">
          <cell r="D10">
            <v>1500</v>
          </cell>
        </row>
      </sheetData>
      <sheetData sheetId="1337">
        <row r="10">
          <cell r="D10">
            <v>1500</v>
          </cell>
        </row>
      </sheetData>
      <sheetData sheetId="1338">
        <row r="10">
          <cell r="D10">
            <v>1500</v>
          </cell>
        </row>
      </sheetData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>
        <row r="10">
          <cell r="D10">
            <v>1500</v>
          </cell>
        </row>
      </sheetData>
      <sheetData sheetId="1346">
        <row r="10">
          <cell r="D10">
            <v>1500</v>
          </cell>
        </row>
      </sheetData>
      <sheetData sheetId="1347">
        <row r="10">
          <cell r="D10">
            <v>1500</v>
          </cell>
        </row>
      </sheetData>
      <sheetData sheetId="1348"/>
      <sheetData sheetId="1349"/>
      <sheetData sheetId="1350">
        <row r="10">
          <cell r="D10">
            <v>1500</v>
          </cell>
        </row>
      </sheetData>
      <sheetData sheetId="1351">
        <row r="10">
          <cell r="D10">
            <v>1500</v>
          </cell>
        </row>
      </sheetData>
      <sheetData sheetId="1352">
        <row r="10">
          <cell r="D10">
            <v>1500</v>
          </cell>
        </row>
      </sheetData>
      <sheetData sheetId="1353">
        <row r="10">
          <cell r="D10">
            <v>1500</v>
          </cell>
        </row>
      </sheetData>
      <sheetData sheetId="1354">
        <row r="10">
          <cell r="D10">
            <v>1500</v>
          </cell>
        </row>
      </sheetData>
      <sheetData sheetId="1355">
        <row r="10">
          <cell r="D10">
            <v>1500</v>
          </cell>
        </row>
      </sheetData>
      <sheetData sheetId="1356">
        <row r="10">
          <cell r="D10">
            <v>1500</v>
          </cell>
        </row>
      </sheetData>
      <sheetData sheetId="1357">
        <row r="10">
          <cell r="D10">
            <v>1500</v>
          </cell>
        </row>
      </sheetData>
      <sheetData sheetId="1358">
        <row r="10">
          <cell r="D10">
            <v>1500</v>
          </cell>
        </row>
      </sheetData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>
        <row r="10">
          <cell r="D10">
            <v>1500</v>
          </cell>
        </row>
      </sheetData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>
        <row r="10">
          <cell r="D10">
            <v>1500</v>
          </cell>
        </row>
      </sheetData>
      <sheetData sheetId="1485">
        <row r="10">
          <cell r="D10">
            <v>1500</v>
          </cell>
        </row>
      </sheetData>
      <sheetData sheetId="1486">
        <row r="10">
          <cell r="D10">
            <v>1500</v>
          </cell>
        </row>
      </sheetData>
      <sheetData sheetId="1487">
        <row r="10">
          <cell r="D10">
            <v>1500</v>
          </cell>
        </row>
      </sheetData>
      <sheetData sheetId="1488">
        <row r="10">
          <cell r="D10">
            <v>1500</v>
          </cell>
        </row>
      </sheetData>
      <sheetData sheetId="1489">
        <row r="10">
          <cell r="D10">
            <v>1500</v>
          </cell>
        </row>
      </sheetData>
      <sheetData sheetId="1490">
        <row r="10">
          <cell r="D10">
            <v>1500</v>
          </cell>
        </row>
      </sheetData>
      <sheetData sheetId="1491">
        <row r="10">
          <cell r="D10">
            <v>1500</v>
          </cell>
        </row>
      </sheetData>
      <sheetData sheetId="1492">
        <row r="10">
          <cell r="D10">
            <v>1500</v>
          </cell>
        </row>
      </sheetData>
      <sheetData sheetId="1493">
        <row r="10">
          <cell r="D10">
            <v>1500</v>
          </cell>
        </row>
      </sheetData>
      <sheetData sheetId="1494">
        <row r="10">
          <cell r="D10">
            <v>1500</v>
          </cell>
        </row>
      </sheetData>
      <sheetData sheetId="1495">
        <row r="10">
          <cell r="D10">
            <v>1500</v>
          </cell>
        </row>
      </sheetData>
      <sheetData sheetId="1496">
        <row r="10">
          <cell r="D10">
            <v>1500</v>
          </cell>
        </row>
      </sheetData>
      <sheetData sheetId="1497">
        <row r="10">
          <cell r="D10">
            <v>1500</v>
          </cell>
        </row>
      </sheetData>
      <sheetData sheetId="1498">
        <row r="10">
          <cell r="D10">
            <v>1500</v>
          </cell>
        </row>
      </sheetData>
      <sheetData sheetId="1499">
        <row r="10">
          <cell r="D10">
            <v>1500</v>
          </cell>
        </row>
      </sheetData>
      <sheetData sheetId="1500">
        <row r="10">
          <cell r="D10">
            <v>1500</v>
          </cell>
        </row>
      </sheetData>
      <sheetData sheetId="1501">
        <row r="10">
          <cell r="D10">
            <v>1500</v>
          </cell>
        </row>
      </sheetData>
      <sheetData sheetId="1502">
        <row r="10">
          <cell r="D10">
            <v>1500</v>
          </cell>
        </row>
      </sheetData>
      <sheetData sheetId="1503">
        <row r="10">
          <cell r="D10">
            <v>1500</v>
          </cell>
        </row>
      </sheetData>
      <sheetData sheetId="1504">
        <row r="10">
          <cell r="D10">
            <v>1500</v>
          </cell>
        </row>
      </sheetData>
      <sheetData sheetId="1505">
        <row r="10">
          <cell r="D10">
            <v>1500</v>
          </cell>
        </row>
      </sheetData>
      <sheetData sheetId="1506">
        <row r="10">
          <cell r="D10">
            <v>1500</v>
          </cell>
        </row>
      </sheetData>
      <sheetData sheetId="1507">
        <row r="10">
          <cell r="D10">
            <v>1500</v>
          </cell>
        </row>
      </sheetData>
      <sheetData sheetId="1508">
        <row r="10">
          <cell r="D10">
            <v>1500</v>
          </cell>
        </row>
      </sheetData>
      <sheetData sheetId="1509">
        <row r="10">
          <cell r="D10">
            <v>1500</v>
          </cell>
        </row>
      </sheetData>
      <sheetData sheetId="1510">
        <row r="10">
          <cell r="D10">
            <v>1500</v>
          </cell>
        </row>
      </sheetData>
      <sheetData sheetId="1511">
        <row r="10">
          <cell r="D10">
            <v>1500</v>
          </cell>
        </row>
      </sheetData>
      <sheetData sheetId="1512">
        <row r="10">
          <cell r="D10">
            <v>1500</v>
          </cell>
        </row>
      </sheetData>
      <sheetData sheetId="1513">
        <row r="10">
          <cell r="D10">
            <v>1500</v>
          </cell>
        </row>
      </sheetData>
      <sheetData sheetId="1514">
        <row r="10">
          <cell r="D10">
            <v>1500</v>
          </cell>
        </row>
      </sheetData>
      <sheetData sheetId="1515">
        <row r="10">
          <cell r="D10">
            <v>1500</v>
          </cell>
        </row>
      </sheetData>
      <sheetData sheetId="1516">
        <row r="10">
          <cell r="D10">
            <v>1500</v>
          </cell>
        </row>
      </sheetData>
      <sheetData sheetId="1517">
        <row r="10">
          <cell r="D10">
            <v>1500</v>
          </cell>
        </row>
      </sheetData>
      <sheetData sheetId="1518">
        <row r="10">
          <cell r="D10">
            <v>1500</v>
          </cell>
        </row>
      </sheetData>
      <sheetData sheetId="1519">
        <row r="10">
          <cell r="D10">
            <v>1500</v>
          </cell>
        </row>
      </sheetData>
      <sheetData sheetId="1520">
        <row r="10">
          <cell r="D10">
            <v>1500</v>
          </cell>
        </row>
      </sheetData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>
        <row r="10">
          <cell r="D10">
            <v>1500</v>
          </cell>
        </row>
      </sheetData>
      <sheetData sheetId="1534">
        <row r="10">
          <cell r="D10">
            <v>1500</v>
          </cell>
        </row>
      </sheetData>
      <sheetData sheetId="1535">
        <row r="10">
          <cell r="D10">
            <v>1500</v>
          </cell>
        </row>
      </sheetData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>
        <row r="10">
          <cell r="D10">
            <v>1500</v>
          </cell>
        </row>
      </sheetData>
      <sheetData sheetId="1556">
        <row r="10">
          <cell r="D10">
            <v>1500</v>
          </cell>
        </row>
      </sheetData>
      <sheetData sheetId="1557">
        <row r="10">
          <cell r="D10">
            <v>1500</v>
          </cell>
        </row>
      </sheetData>
      <sheetData sheetId="1558">
        <row r="10">
          <cell r="D10">
            <v>1500</v>
          </cell>
        </row>
      </sheetData>
      <sheetData sheetId="1559">
        <row r="10">
          <cell r="D10">
            <v>1500</v>
          </cell>
        </row>
      </sheetData>
      <sheetData sheetId="1560">
        <row r="10">
          <cell r="D10">
            <v>1500</v>
          </cell>
        </row>
      </sheetData>
      <sheetData sheetId="1561">
        <row r="10">
          <cell r="D10">
            <v>1500</v>
          </cell>
        </row>
      </sheetData>
      <sheetData sheetId="1562">
        <row r="10">
          <cell r="D10">
            <v>1500</v>
          </cell>
        </row>
      </sheetData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>
        <row r="10">
          <cell r="D10">
            <v>1500</v>
          </cell>
        </row>
      </sheetData>
      <sheetData sheetId="1566">
        <row r="10">
          <cell r="D10">
            <v>1500</v>
          </cell>
        </row>
      </sheetData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>
        <row r="10">
          <cell r="D10">
            <v>1500</v>
          </cell>
        </row>
      </sheetData>
      <sheetData sheetId="1570">
        <row r="10">
          <cell r="D10">
            <v>1500</v>
          </cell>
        </row>
      </sheetData>
      <sheetData sheetId="1571">
        <row r="10">
          <cell r="D10">
            <v>1500</v>
          </cell>
        </row>
      </sheetData>
      <sheetData sheetId="1572">
        <row r="10">
          <cell r="D10">
            <v>1500</v>
          </cell>
        </row>
      </sheetData>
      <sheetData sheetId="1573">
        <row r="10">
          <cell r="D10">
            <v>1500</v>
          </cell>
        </row>
      </sheetData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>
        <row r="10">
          <cell r="D10">
            <v>1500</v>
          </cell>
        </row>
      </sheetData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>
        <row r="10">
          <cell r="D10">
            <v>1500</v>
          </cell>
        </row>
      </sheetData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>
        <row r="10">
          <cell r="D10">
            <v>1500</v>
          </cell>
        </row>
      </sheetData>
      <sheetData sheetId="1588">
        <row r="10">
          <cell r="D10">
            <v>1500</v>
          </cell>
        </row>
      </sheetData>
      <sheetData sheetId="1589">
        <row r="10">
          <cell r="D10">
            <v>1500</v>
          </cell>
        </row>
      </sheetData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>
        <row r="10">
          <cell r="D10">
            <v>1500</v>
          </cell>
        </row>
      </sheetData>
      <sheetData sheetId="1593">
        <row r="10">
          <cell r="D10">
            <v>1500</v>
          </cell>
        </row>
      </sheetData>
      <sheetData sheetId="1594">
        <row r="10">
          <cell r="D10">
            <v>1500</v>
          </cell>
        </row>
      </sheetData>
      <sheetData sheetId="1595">
        <row r="10">
          <cell r="D10">
            <v>1500</v>
          </cell>
        </row>
      </sheetData>
      <sheetData sheetId="1596">
        <row r="10">
          <cell r="D10">
            <v>1500</v>
          </cell>
        </row>
      </sheetData>
      <sheetData sheetId="1597">
        <row r="10">
          <cell r="D10">
            <v>1500</v>
          </cell>
        </row>
      </sheetData>
      <sheetData sheetId="1598">
        <row r="10">
          <cell r="D10">
            <v>1500</v>
          </cell>
        </row>
      </sheetData>
      <sheetData sheetId="1599">
        <row r="10">
          <cell r="D10">
            <v>1500</v>
          </cell>
        </row>
      </sheetData>
      <sheetData sheetId="1600">
        <row r="10">
          <cell r="D10">
            <v>1500</v>
          </cell>
        </row>
      </sheetData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>
        <row r="10">
          <cell r="D10">
            <v>1500</v>
          </cell>
        </row>
      </sheetData>
      <sheetData sheetId="1605">
        <row r="10">
          <cell r="D10">
            <v>1500</v>
          </cell>
        </row>
      </sheetData>
      <sheetData sheetId="1606">
        <row r="10">
          <cell r="D10">
            <v>1500</v>
          </cell>
        </row>
      </sheetData>
      <sheetData sheetId="1607">
        <row r="10">
          <cell r="D10">
            <v>1500</v>
          </cell>
        </row>
      </sheetData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>
        <row r="10">
          <cell r="D10">
            <v>1500</v>
          </cell>
        </row>
      </sheetData>
      <sheetData sheetId="1611">
        <row r="10">
          <cell r="D10">
            <v>1500</v>
          </cell>
        </row>
      </sheetData>
      <sheetData sheetId="1612">
        <row r="10">
          <cell r="D10">
            <v>1500</v>
          </cell>
        </row>
      </sheetData>
      <sheetData sheetId="1613">
        <row r="10">
          <cell r="D10">
            <v>1500</v>
          </cell>
        </row>
      </sheetData>
      <sheetData sheetId="1614">
        <row r="10">
          <cell r="D10">
            <v>1500</v>
          </cell>
        </row>
      </sheetData>
      <sheetData sheetId="1615">
        <row r="10">
          <cell r="D10">
            <v>1500</v>
          </cell>
        </row>
      </sheetData>
      <sheetData sheetId="1616">
        <row r="10">
          <cell r="D10">
            <v>1500</v>
          </cell>
        </row>
      </sheetData>
      <sheetData sheetId="1617">
        <row r="10">
          <cell r="D10">
            <v>1500</v>
          </cell>
        </row>
      </sheetData>
      <sheetData sheetId="1618">
        <row r="10">
          <cell r="D10">
            <v>1500</v>
          </cell>
        </row>
      </sheetData>
      <sheetData sheetId="1619">
        <row r="10">
          <cell r="D10">
            <v>1500</v>
          </cell>
        </row>
      </sheetData>
      <sheetData sheetId="1620">
        <row r="10">
          <cell r="D10">
            <v>1500</v>
          </cell>
        </row>
      </sheetData>
      <sheetData sheetId="1621">
        <row r="10">
          <cell r="D10">
            <v>1500</v>
          </cell>
        </row>
      </sheetData>
      <sheetData sheetId="1622">
        <row r="10">
          <cell r="D10">
            <v>1500</v>
          </cell>
        </row>
      </sheetData>
      <sheetData sheetId="1623">
        <row r="10">
          <cell r="D10">
            <v>1500</v>
          </cell>
        </row>
      </sheetData>
      <sheetData sheetId="1624">
        <row r="10">
          <cell r="D10">
            <v>1500</v>
          </cell>
        </row>
      </sheetData>
      <sheetData sheetId="1625">
        <row r="10">
          <cell r="D10">
            <v>1500</v>
          </cell>
        </row>
      </sheetData>
      <sheetData sheetId="1626">
        <row r="10">
          <cell r="D10">
            <v>1500</v>
          </cell>
        </row>
      </sheetData>
      <sheetData sheetId="1627">
        <row r="10">
          <cell r="D10">
            <v>1500</v>
          </cell>
        </row>
      </sheetData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>
        <row r="10">
          <cell r="D10">
            <v>1500</v>
          </cell>
        </row>
      </sheetData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>
        <row r="10">
          <cell r="D10">
            <v>1500</v>
          </cell>
        </row>
      </sheetData>
      <sheetData sheetId="1642">
        <row r="10">
          <cell r="D10">
            <v>1500</v>
          </cell>
        </row>
      </sheetData>
      <sheetData sheetId="1643">
        <row r="10">
          <cell r="D10">
            <v>1500</v>
          </cell>
        </row>
      </sheetData>
      <sheetData sheetId="1644">
        <row r="10">
          <cell r="D10">
            <v>1500</v>
          </cell>
        </row>
      </sheetData>
      <sheetData sheetId="1645">
        <row r="10">
          <cell r="D10">
            <v>1500</v>
          </cell>
        </row>
      </sheetData>
      <sheetData sheetId="1646">
        <row r="10">
          <cell r="D10">
            <v>1500</v>
          </cell>
        </row>
      </sheetData>
      <sheetData sheetId="1647">
        <row r="10">
          <cell r="D10">
            <v>1500</v>
          </cell>
        </row>
      </sheetData>
      <sheetData sheetId="1648">
        <row r="10">
          <cell r="D10">
            <v>1500</v>
          </cell>
        </row>
      </sheetData>
      <sheetData sheetId="1649">
        <row r="10">
          <cell r="D10">
            <v>1500</v>
          </cell>
        </row>
      </sheetData>
      <sheetData sheetId="1650">
        <row r="10">
          <cell r="D10">
            <v>1500</v>
          </cell>
        </row>
      </sheetData>
      <sheetData sheetId="1651">
        <row r="10">
          <cell r="D10">
            <v>1500</v>
          </cell>
        </row>
      </sheetData>
      <sheetData sheetId="1652">
        <row r="10">
          <cell r="D10">
            <v>1500</v>
          </cell>
        </row>
      </sheetData>
      <sheetData sheetId="1653">
        <row r="10">
          <cell r="D10">
            <v>1500</v>
          </cell>
        </row>
      </sheetData>
      <sheetData sheetId="1654">
        <row r="10">
          <cell r="D10">
            <v>1500</v>
          </cell>
        </row>
      </sheetData>
      <sheetData sheetId="1655">
        <row r="10">
          <cell r="D10">
            <v>1500</v>
          </cell>
        </row>
      </sheetData>
      <sheetData sheetId="1656">
        <row r="10">
          <cell r="D10">
            <v>1500</v>
          </cell>
        </row>
      </sheetData>
      <sheetData sheetId="1657">
        <row r="10">
          <cell r="D10">
            <v>1500</v>
          </cell>
        </row>
      </sheetData>
      <sheetData sheetId="1658">
        <row r="10">
          <cell r="D10">
            <v>1500</v>
          </cell>
        </row>
      </sheetData>
      <sheetData sheetId="1659">
        <row r="10">
          <cell r="D10">
            <v>1500</v>
          </cell>
        </row>
      </sheetData>
      <sheetData sheetId="1660">
        <row r="10">
          <cell r="D10">
            <v>1500</v>
          </cell>
        </row>
      </sheetData>
      <sheetData sheetId="1661">
        <row r="10">
          <cell r="D10">
            <v>1500</v>
          </cell>
        </row>
      </sheetData>
      <sheetData sheetId="1662">
        <row r="10">
          <cell r="D10">
            <v>1500</v>
          </cell>
        </row>
      </sheetData>
      <sheetData sheetId="1663">
        <row r="10">
          <cell r="D10">
            <v>1500</v>
          </cell>
        </row>
      </sheetData>
      <sheetData sheetId="1664">
        <row r="10">
          <cell r="D10">
            <v>1500</v>
          </cell>
        </row>
      </sheetData>
      <sheetData sheetId="1665">
        <row r="10">
          <cell r="D10">
            <v>1500</v>
          </cell>
        </row>
      </sheetData>
      <sheetData sheetId="1666">
        <row r="10">
          <cell r="D10">
            <v>1500</v>
          </cell>
        </row>
      </sheetData>
      <sheetData sheetId="1667">
        <row r="10">
          <cell r="D10">
            <v>1500</v>
          </cell>
        </row>
      </sheetData>
      <sheetData sheetId="1668">
        <row r="10">
          <cell r="D10">
            <v>1500</v>
          </cell>
        </row>
      </sheetData>
      <sheetData sheetId="1669">
        <row r="10">
          <cell r="D10">
            <v>1500</v>
          </cell>
        </row>
      </sheetData>
      <sheetData sheetId="1670">
        <row r="10">
          <cell r="D10">
            <v>1500</v>
          </cell>
        </row>
      </sheetData>
      <sheetData sheetId="1671">
        <row r="10">
          <cell r="D10">
            <v>1500</v>
          </cell>
        </row>
      </sheetData>
      <sheetData sheetId="1672">
        <row r="10">
          <cell r="D10">
            <v>1500</v>
          </cell>
        </row>
      </sheetData>
      <sheetData sheetId="1673">
        <row r="10">
          <cell r="D10">
            <v>1500</v>
          </cell>
        </row>
      </sheetData>
      <sheetData sheetId="1674">
        <row r="10">
          <cell r="D10">
            <v>1500</v>
          </cell>
        </row>
      </sheetData>
      <sheetData sheetId="1675">
        <row r="10">
          <cell r="D10">
            <v>1500</v>
          </cell>
        </row>
      </sheetData>
      <sheetData sheetId="1676">
        <row r="10">
          <cell r="D10">
            <v>1500</v>
          </cell>
        </row>
      </sheetData>
      <sheetData sheetId="1677">
        <row r="10">
          <cell r="D10">
            <v>1500</v>
          </cell>
        </row>
      </sheetData>
      <sheetData sheetId="1678">
        <row r="10">
          <cell r="D10">
            <v>1500</v>
          </cell>
        </row>
      </sheetData>
      <sheetData sheetId="1679">
        <row r="10">
          <cell r="D10">
            <v>1500</v>
          </cell>
        </row>
      </sheetData>
      <sheetData sheetId="1680">
        <row r="10">
          <cell r="D10">
            <v>1500</v>
          </cell>
        </row>
      </sheetData>
      <sheetData sheetId="1681">
        <row r="10">
          <cell r="D10">
            <v>1500</v>
          </cell>
        </row>
      </sheetData>
      <sheetData sheetId="1682">
        <row r="10">
          <cell r="D10">
            <v>1500</v>
          </cell>
        </row>
      </sheetData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>
        <row r="10">
          <cell r="D10">
            <v>1500</v>
          </cell>
        </row>
      </sheetData>
      <sheetData sheetId="1686" refreshError="1"/>
      <sheetData sheetId="1687" refreshError="1"/>
      <sheetData sheetId="1688" refreshError="1"/>
      <sheetData sheetId="1689" refreshError="1"/>
      <sheetData sheetId="1690">
        <row r="10">
          <cell r="D10">
            <v>1500</v>
          </cell>
        </row>
      </sheetData>
      <sheetData sheetId="1691">
        <row r="10">
          <cell r="D10">
            <v>1500</v>
          </cell>
        </row>
      </sheetData>
      <sheetData sheetId="1692">
        <row r="10">
          <cell r="D10">
            <v>1500</v>
          </cell>
        </row>
      </sheetData>
      <sheetData sheetId="1693">
        <row r="10">
          <cell r="D10">
            <v>1500</v>
          </cell>
        </row>
      </sheetData>
      <sheetData sheetId="1694">
        <row r="10">
          <cell r="D10">
            <v>1500</v>
          </cell>
        </row>
      </sheetData>
      <sheetData sheetId="1695">
        <row r="10">
          <cell r="D10">
            <v>1500</v>
          </cell>
        </row>
      </sheetData>
      <sheetData sheetId="1696">
        <row r="10">
          <cell r="D10">
            <v>1500</v>
          </cell>
        </row>
      </sheetData>
      <sheetData sheetId="1697">
        <row r="10">
          <cell r="D10">
            <v>1500</v>
          </cell>
        </row>
      </sheetData>
      <sheetData sheetId="1698">
        <row r="10">
          <cell r="D10">
            <v>1500</v>
          </cell>
        </row>
      </sheetData>
      <sheetData sheetId="1699">
        <row r="10">
          <cell r="D10">
            <v>1500</v>
          </cell>
        </row>
      </sheetData>
      <sheetData sheetId="1700">
        <row r="10">
          <cell r="D10">
            <v>1500</v>
          </cell>
        </row>
      </sheetData>
      <sheetData sheetId="1701">
        <row r="10">
          <cell r="D10">
            <v>1500</v>
          </cell>
        </row>
      </sheetData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>
        <row r="10">
          <cell r="D10">
            <v>1500</v>
          </cell>
        </row>
      </sheetData>
      <sheetData sheetId="1721">
        <row r="10">
          <cell r="D10">
            <v>1500</v>
          </cell>
        </row>
      </sheetData>
      <sheetData sheetId="1722">
        <row r="10">
          <cell r="D10">
            <v>1500</v>
          </cell>
        </row>
      </sheetData>
      <sheetData sheetId="1723">
        <row r="10">
          <cell r="D10">
            <v>1500</v>
          </cell>
        </row>
      </sheetData>
      <sheetData sheetId="1724">
        <row r="10">
          <cell r="D10">
            <v>1500</v>
          </cell>
        </row>
      </sheetData>
      <sheetData sheetId="1725">
        <row r="10">
          <cell r="D10">
            <v>1500</v>
          </cell>
        </row>
      </sheetData>
      <sheetData sheetId="1726">
        <row r="10">
          <cell r="D10">
            <v>1500</v>
          </cell>
        </row>
      </sheetData>
      <sheetData sheetId="1727">
        <row r="10">
          <cell r="D10">
            <v>1500</v>
          </cell>
        </row>
      </sheetData>
      <sheetData sheetId="1728">
        <row r="10">
          <cell r="D10">
            <v>1500</v>
          </cell>
        </row>
      </sheetData>
      <sheetData sheetId="1729">
        <row r="10">
          <cell r="D10">
            <v>1500</v>
          </cell>
        </row>
      </sheetData>
      <sheetData sheetId="1730">
        <row r="10">
          <cell r="D10">
            <v>1500</v>
          </cell>
        </row>
      </sheetData>
      <sheetData sheetId="1731">
        <row r="10">
          <cell r="D10">
            <v>1500</v>
          </cell>
        </row>
      </sheetData>
      <sheetData sheetId="1732">
        <row r="10">
          <cell r="D10">
            <v>1500</v>
          </cell>
        </row>
      </sheetData>
      <sheetData sheetId="1733">
        <row r="10">
          <cell r="D10">
            <v>1500</v>
          </cell>
        </row>
      </sheetData>
      <sheetData sheetId="1734">
        <row r="10">
          <cell r="D10">
            <v>1500</v>
          </cell>
        </row>
      </sheetData>
      <sheetData sheetId="1735">
        <row r="10">
          <cell r="D10">
            <v>1500</v>
          </cell>
        </row>
      </sheetData>
      <sheetData sheetId="1736">
        <row r="10">
          <cell r="D10">
            <v>1500</v>
          </cell>
        </row>
      </sheetData>
      <sheetData sheetId="1737">
        <row r="10">
          <cell r="D10">
            <v>1500</v>
          </cell>
        </row>
      </sheetData>
      <sheetData sheetId="1738">
        <row r="10">
          <cell r="D10">
            <v>1500</v>
          </cell>
        </row>
      </sheetData>
      <sheetData sheetId="1739">
        <row r="10">
          <cell r="D10">
            <v>1500</v>
          </cell>
        </row>
      </sheetData>
      <sheetData sheetId="1740">
        <row r="10">
          <cell r="D10">
            <v>1500</v>
          </cell>
        </row>
      </sheetData>
      <sheetData sheetId="1741">
        <row r="10">
          <cell r="D10">
            <v>1500</v>
          </cell>
        </row>
      </sheetData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>
        <row r="10">
          <cell r="D10">
            <v>1500</v>
          </cell>
        </row>
      </sheetData>
      <sheetData sheetId="1748">
        <row r="10">
          <cell r="D10">
            <v>1500</v>
          </cell>
        </row>
      </sheetData>
      <sheetData sheetId="1749">
        <row r="10">
          <cell r="D10">
            <v>1500</v>
          </cell>
        </row>
      </sheetData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>
        <row r="10">
          <cell r="D10">
            <v>1500</v>
          </cell>
        </row>
      </sheetData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>
        <row r="10">
          <cell r="D10">
            <v>1500</v>
          </cell>
        </row>
      </sheetData>
      <sheetData sheetId="1759">
        <row r="10">
          <cell r="D10">
            <v>1500</v>
          </cell>
        </row>
      </sheetData>
      <sheetData sheetId="1760">
        <row r="10">
          <cell r="D10">
            <v>1500</v>
          </cell>
        </row>
      </sheetData>
      <sheetData sheetId="1761">
        <row r="10">
          <cell r="D10">
            <v>1500</v>
          </cell>
        </row>
      </sheetData>
      <sheetData sheetId="1762">
        <row r="10">
          <cell r="D10">
            <v>1500</v>
          </cell>
        </row>
      </sheetData>
      <sheetData sheetId="1763" refreshError="1"/>
      <sheetData sheetId="1764" refreshError="1"/>
      <sheetData sheetId="1765">
        <row r="10">
          <cell r="D10">
            <v>1500</v>
          </cell>
        </row>
      </sheetData>
      <sheetData sheetId="1766">
        <row r="10">
          <cell r="D10">
            <v>1500</v>
          </cell>
        </row>
      </sheetData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>
        <row r="10">
          <cell r="D10">
            <v>1500</v>
          </cell>
        </row>
      </sheetData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 refreshError="1"/>
      <sheetData sheetId="1780" refreshError="1"/>
      <sheetData sheetId="1781">
        <row r="10">
          <cell r="D10">
            <v>1500</v>
          </cell>
        </row>
      </sheetData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>
        <row r="10">
          <cell r="D10">
            <v>1500</v>
          </cell>
        </row>
      </sheetData>
      <sheetData sheetId="1787">
        <row r="10">
          <cell r="D10">
            <v>1500</v>
          </cell>
        </row>
      </sheetData>
      <sheetData sheetId="1788">
        <row r="10">
          <cell r="D10">
            <v>1500</v>
          </cell>
        </row>
      </sheetData>
      <sheetData sheetId="1789">
        <row r="10">
          <cell r="D10">
            <v>1500</v>
          </cell>
        </row>
      </sheetData>
      <sheetData sheetId="1790">
        <row r="10">
          <cell r="D10">
            <v>1500</v>
          </cell>
        </row>
      </sheetData>
      <sheetData sheetId="1791">
        <row r="10">
          <cell r="D10">
            <v>1500</v>
          </cell>
        </row>
      </sheetData>
      <sheetData sheetId="1792">
        <row r="10">
          <cell r="D10">
            <v>1500</v>
          </cell>
        </row>
      </sheetData>
      <sheetData sheetId="1793">
        <row r="10">
          <cell r="D10">
            <v>1500</v>
          </cell>
        </row>
      </sheetData>
      <sheetData sheetId="1794">
        <row r="10">
          <cell r="D10">
            <v>1500</v>
          </cell>
        </row>
      </sheetData>
      <sheetData sheetId="1795">
        <row r="10">
          <cell r="D10">
            <v>1500</v>
          </cell>
        </row>
      </sheetData>
      <sheetData sheetId="1796">
        <row r="10">
          <cell r="D10">
            <v>1500</v>
          </cell>
        </row>
      </sheetData>
      <sheetData sheetId="1797">
        <row r="10">
          <cell r="D10">
            <v>1500</v>
          </cell>
        </row>
      </sheetData>
      <sheetData sheetId="1798">
        <row r="10">
          <cell r="D10">
            <v>1500</v>
          </cell>
        </row>
      </sheetData>
      <sheetData sheetId="1799">
        <row r="10">
          <cell r="D10">
            <v>1500</v>
          </cell>
        </row>
      </sheetData>
      <sheetData sheetId="1800">
        <row r="10">
          <cell r="D10">
            <v>1500</v>
          </cell>
        </row>
      </sheetData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>
        <row r="10">
          <cell r="D10">
            <v>1500</v>
          </cell>
        </row>
      </sheetData>
      <sheetData sheetId="1811">
        <row r="10">
          <cell r="D10">
            <v>1500</v>
          </cell>
        </row>
      </sheetData>
      <sheetData sheetId="1812">
        <row r="10">
          <cell r="D10">
            <v>1500</v>
          </cell>
        </row>
      </sheetData>
      <sheetData sheetId="1813">
        <row r="10">
          <cell r="D10">
            <v>1500</v>
          </cell>
        </row>
      </sheetData>
      <sheetData sheetId="1814">
        <row r="10">
          <cell r="D10">
            <v>1500</v>
          </cell>
        </row>
      </sheetData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>
        <row r="10">
          <cell r="D10">
            <v>1500</v>
          </cell>
        </row>
      </sheetData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/>
      <sheetData sheetId="1824"/>
      <sheetData sheetId="1825"/>
      <sheetData sheetId="1826"/>
      <sheetData sheetId="1827"/>
      <sheetData sheetId="1828"/>
      <sheetData sheetId="1829"/>
      <sheetData sheetId="1830">
        <row r="10">
          <cell r="D10">
            <v>1500</v>
          </cell>
        </row>
      </sheetData>
      <sheetData sheetId="1831">
        <row r="10">
          <cell r="D10">
            <v>1500</v>
          </cell>
        </row>
      </sheetData>
      <sheetData sheetId="1832">
        <row r="10">
          <cell r="D10">
            <v>1500</v>
          </cell>
        </row>
      </sheetData>
      <sheetData sheetId="1833">
        <row r="10">
          <cell r="D10">
            <v>1500</v>
          </cell>
        </row>
      </sheetData>
      <sheetData sheetId="1834">
        <row r="10">
          <cell r="D10">
            <v>1500</v>
          </cell>
        </row>
      </sheetData>
      <sheetData sheetId="1835">
        <row r="10">
          <cell r="D10">
            <v>1500</v>
          </cell>
        </row>
      </sheetData>
      <sheetData sheetId="1836">
        <row r="10">
          <cell r="D10">
            <v>1500</v>
          </cell>
        </row>
      </sheetData>
      <sheetData sheetId="1837">
        <row r="10">
          <cell r="D10">
            <v>1500</v>
          </cell>
        </row>
      </sheetData>
      <sheetData sheetId="1838">
        <row r="10">
          <cell r="D10">
            <v>1500</v>
          </cell>
        </row>
      </sheetData>
      <sheetData sheetId="1839">
        <row r="10">
          <cell r="D10">
            <v>1500</v>
          </cell>
        </row>
      </sheetData>
      <sheetData sheetId="1840">
        <row r="10">
          <cell r="D10">
            <v>1500</v>
          </cell>
        </row>
      </sheetData>
      <sheetData sheetId="1841">
        <row r="10">
          <cell r="D10">
            <v>1500</v>
          </cell>
        </row>
      </sheetData>
      <sheetData sheetId="1842">
        <row r="10">
          <cell r="D10">
            <v>1500</v>
          </cell>
        </row>
      </sheetData>
      <sheetData sheetId="1843">
        <row r="10">
          <cell r="D10">
            <v>1500</v>
          </cell>
        </row>
      </sheetData>
      <sheetData sheetId="1844">
        <row r="10">
          <cell r="D10">
            <v>1500</v>
          </cell>
        </row>
      </sheetData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>
        <row r="10">
          <cell r="D10">
            <v>1500</v>
          </cell>
        </row>
      </sheetData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>
        <row r="10">
          <cell r="D10">
            <v>1500</v>
          </cell>
        </row>
      </sheetData>
      <sheetData sheetId="1882">
        <row r="10">
          <cell r="D10">
            <v>1500</v>
          </cell>
        </row>
      </sheetData>
      <sheetData sheetId="1883">
        <row r="10">
          <cell r="D10">
            <v>1500</v>
          </cell>
        </row>
      </sheetData>
      <sheetData sheetId="1884">
        <row r="10">
          <cell r="D10">
            <v>1500</v>
          </cell>
        </row>
      </sheetData>
      <sheetData sheetId="1885">
        <row r="10">
          <cell r="D10">
            <v>1500</v>
          </cell>
        </row>
      </sheetData>
      <sheetData sheetId="1886">
        <row r="10">
          <cell r="D10">
            <v>1500</v>
          </cell>
        </row>
      </sheetData>
      <sheetData sheetId="1887">
        <row r="10">
          <cell r="D10">
            <v>1500</v>
          </cell>
        </row>
      </sheetData>
      <sheetData sheetId="1888">
        <row r="10">
          <cell r="D10">
            <v>1500</v>
          </cell>
        </row>
      </sheetData>
      <sheetData sheetId="1889">
        <row r="10">
          <cell r="D10">
            <v>1500</v>
          </cell>
        </row>
      </sheetData>
      <sheetData sheetId="1890">
        <row r="10">
          <cell r="D10">
            <v>1500</v>
          </cell>
        </row>
      </sheetData>
      <sheetData sheetId="1891">
        <row r="10">
          <cell r="D10">
            <v>1500</v>
          </cell>
        </row>
      </sheetData>
      <sheetData sheetId="1892">
        <row r="10">
          <cell r="D10">
            <v>1500</v>
          </cell>
        </row>
      </sheetData>
      <sheetData sheetId="1893">
        <row r="10">
          <cell r="D10">
            <v>1500</v>
          </cell>
        </row>
      </sheetData>
      <sheetData sheetId="1894">
        <row r="10">
          <cell r="D10">
            <v>1500</v>
          </cell>
        </row>
      </sheetData>
      <sheetData sheetId="1895">
        <row r="10">
          <cell r="D10">
            <v>1500</v>
          </cell>
        </row>
      </sheetData>
      <sheetData sheetId="1896">
        <row r="10">
          <cell r="D10">
            <v>1500</v>
          </cell>
        </row>
      </sheetData>
      <sheetData sheetId="1897">
        <row r="10">
          <cell r="D10">
            <v>1500</v>
          </cell>
        </row>
      </sheetData>
      <sheetData sheetId="1898">
        <row r="10">
          <cell r="D10">
            <v>1500</v>
          </cell>
        </row>
      </sheetData>
      <sheetData sheetId="1899">
        <row r="10">
          <cell r="D10">
            <v>1500</v>
          </cell>
        </row>
      </sheetData>
      <sheetData sheetId="1900">
        <row r="10">
          <cell r="D10">
            <v>1500</v>
          </cell>
        </row>
      </sheetData>
      <sheetData sheetId="1901">
        <row r="10">
          <cell r="D10">
            <v>1500</v>
          </cell>
        </row>
      </sheetData>
      <sheetData sheetId="1902">
        <row r="10">
          <cell r="D10">
            <v>1500</v>
          </cell>
        </row>
      </sheetData>
      <sheetData sheetId="1903">
        <row r="10">
          <cell r="D10">
            <v>1500</v>
          </cell>
        </row>
      </sheetData>
      <sheetData sheetId="1904">
        <row r="10">
          <cell r="D10">
            <v>1500</v>
          </cell>
        </row>
      </sheetData>
      <sheetData sheetId="1905">
        <row r="10">
          <cell r="D10">
            <v>1500</v>
          </cell>
        </row>
      </sheetData>
      <sheetData sheetId="1906">
        <row r="10">
          <cell r="D10">
            <v>1500</v>
          </cell>
        </row>
      </sheetData>
      <sheetData sheetId="1907">
        <row r="10">
          <cell r="D10">
            <v>1500</v>
          </cell>
        </row>
      </sheetData>
      <sheetData sheetId="1908">
        <row r="10">
          <cell r="D10">
            <v>1500</v>
          </cell>
        </row>
      </sheetData>
      <sheetData sheetId="1909">
        <row r="10">
          <cell r="D10">
            <v>1500</v>
          </cell>
        </row>
      </sheetData>
      <sheetData sheetId="1910">
        <row r="10">
          <cell r="D10">
            <v>1500</v>
          </cell>
        </row>
      </sheetData>
      <sheetData sheetId="1911">
        <row r="10">
          <cell r="D10">
            <v>1500</v>
          </cell>
        </row>
      </sheetData>
      <sheetData sheetId="1912">
        <row r="10">
          <cell r="D10">
            <v>1500</v>
          </cell>
        </row>
      </sheetData>
      <sheetData sheetId="1913">
        <row r="10">
          <cell r="D10">
            <v>1500</v>
          </cell>
        </row>
      </sheetData>
      <sheetData sheetId="1914">
        <row r="10">
          <cell r="D10">
            <v>1500</v>
          </cell>
        </row>
      </sheetData>
      <sheetData sheetId="1915">
        <row r="10">
          <cell r="D10">
            <v>1500</v>
          </cell>
        </row>
      </sheetData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>
        <row r="10">
          <cell r="D10">
            <v>1500</v>
          </cell>
        </row>
      </sheetData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>
        <row r="10">
          <cell r="D10">
            <v>1500</v>
          </cell>
        </row>
      </sheetData>
      <sheetData sheetId="1950">
        <row r="10">
          <cell r="D10">
            <v>1500</v>
          </cell>
        </row>
      </sheetData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>
        <row r="10">
          <cell r="D10">
            <v>1500</v>
          </cell>
        </row>
      </sheetData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>
        <row r="10">
          <cell r="D10">
            <v>1500</v>
          </cell>
        </row>
      </sheetData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>
        <row r="10">
          <cell r="D10">
            <v>1500</v>
          </cell>
        </row>
      </sheetData>
      <sheetData sheetId="1963">
        <row r="10">
          <cell r="D10">
            <v>1500</v>
          </cell>
        </row>
      </sheetData>
      <sheetData sheetId="1964">
        <row r="10">
          <cell r="D10">
            <v>1500</v>
          </cell>
        </row>
      </sheetData>
      <sheetData sheetId="1965">
        <row r="10">
          <cell r="D10">
            <v>1500</v>
          </cell>
        </row>
      </sheetData>
      <sheetData sheetId="1966">
        <row r="10">
          <cell r="D10">
            <v>1500</v>
          </cell>
        </row>
      </sheetData>
      <sheetData sheetId="1967">
        <row r="10">
          <cell r="D10">
            <v>1500</v>
          </cell>
        </row>
      </sheetData>
      <sheetData sheetId="1968">
        <row r="10">
          <cell r="D10">
            <v>1500</v>
          </cell>
        </row>
      </sheetData>
      <sheetData sheetId="1969">
        <row r="10">
          <cell r="D10">
            <v>1500</v>
          </cell>
        </row>
      </sheetData>
      <sheetData sheetId="1970">
        <row r="10">
          <cell r="D10">
            <v>1500</v>
          </cell>
        </row>
      </sheetData>
      <sheetData sheetId="1971">
        <row r="10">
          <cell r="D10">
            <v>1500</v>
          </cell>
        </row>
      </sheetData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/>
      <sheetData sheetId="1975"/>
      <sheetData sheetId="1976">
        <row r="10">
          <cell r="D10">
            <v>1500</v>
          </cell>
        </row>
      </sheetData>
      <sheetData sheetId="1977">
        <row r="10">
          <cell r="D10">
            <v>1500</v>
          </cell>
        </row>
      </sheetData>
      <sheetData sheetId="1978">
        <row r="10">
          <cell r="D10">
            <v>1500</v>
          </cell>
        </row>
      </sheetData>
      <sheetData sheetId="1979">
        <row r="10">
          <cell r="D10">
            <v>1500</v>
          </cell>
        </row>
      </sheetData>
      <sheetData sheetId="1980">
        <row r="10">
          <cell r="D10">
            <v>1500</v>
          </cell>
        </row>
      </sheetData>
      <sheetData sheetId="1981">
        <row r="10">
          <cell r="D10">
            <v>1500</v>
          </cell>
        </row>
      </sheetData>
      <sheetData sheetId="1982">
        <row r="10">
          <cell r="D10">
            <v>1500</v>
          </cell>
        </row>
      </sheetData>
      <sheetData sheetId="1983">
        <row r="10">
          <cell r="D10">
            <v>1500</v>
          </cell>
        </row>
      </sheetData>
      <sheetData sheetId="1984">
        <row r="10">
          <cell r="D10">
            <v>1500</v>
          </cell>
        </row>
      </sheetData>
      <sheetData sheetId="1985"/>
      <sheetData sheetId="1986">
        <row r="10">
          <cell r="D10">
            <v>1500</v>
          </cell>
        </row>
      </sheetData>
      <sheetData sheetId="1987">
        <row r="10">
          <cell r="D10">
            <v>1500</v>
          </cell>
        </row>
      </sheetData>
      <sheetData sheetId="1988">
        <row r="10">
          <cell r="D10">
            <v>1500</v>
          </cell>
        </row>
      </sheetData>
      <sheetData sheetId="1989">
        <row r="10">
          <cell r="D10">
            <v>1500</v>
          </cell>
        </row>
      </sheetData>
      <sheetData sheetId="1990">
        <row r="10">
          <cell r="D10">
            <v>1500</v>
          </cell>
        </row>
      </sheetData>
      <sheetData sheetId="1991">
        <row r="10">
          <cell r="D10">
            <v>1500</v>
          </cell>
        </row>
      </sheetData>
      <sheetData sheetId="1992">
        <row r="10">
          <cell r="D10">
            <v>1500</v>
          </cell>
        </row>
      </sheetData>
      <sheetData sheetId="1993">
        <row r="10">
          <cell r="D10">
            <v>1500</v>
          </cell>
        </row>
      </sheetData>
      <sheetData sheetId="1994">
        <row r="10">
          <cell r="D10">
            <v>1500</v>
          </cell>
        </row>
      </sheetData>
      <sheetData sheetId="1995">
        <row r="10">
          <cell r="D10">
            <v>1500</v>
          </cell>
        </row>
      </sheetData>
      <sheetData sheetId="1996">
        <row r="10">
          <cell r="D10">
            <v>1500</v>
          </cell>
        </row>
      </sheetData>
      <sheetData sheetId="1997">
        <row r="10">
          <cell r="D10">
            <v>1500</v>
          </cell>
        </row>
      </sheetData>
      <sheetData sheetId="1998"/>
      <sheetData sheetId="1999"/>
      <sheetData sheetId="2000"/>
      <sheetData sheetId="2001"/>
      <sheetData sheetId="2002">
        <row r="10">
          <cell r="D10">
            <v>1500</v>
          </cell>
        </row>
      </sheetData>
      <sheetData sheetId="2003">
        <row r="10">
          <cell r="D10">
            <v>1500</v>
          </cell>
        </row>
      </sheetData>
      <sheetData sheetId="2004">
        <row r="10">
          <cell r="D10">
            <v>1500</v>
          </cell>
        </row>
      </sheetData>
      <sheetData sheetId="2005">
        <row r="10">
          <cell r="D10">
            <v>1500</v>
          </cell>
        </row>
      </sheetData>
      <sheetData sheetId="2006">
        <row r="10">
          <cell r="D10">
            <v>1500</v>
          </cell>
        </row>
      </sheetData>
      <sheetData sheetId="2007">
        <row r="10">
          <cell r="D10">
            <v>1500</v>
          </cell>
        </row>
      </sheetData>
      <sheetData sheetId="2008">
        <row r="10">
          <cell r="D10">
            <v>1500</v>
          </cell>
        </row>
      </sheetData>
      <sheetData sheetId="2009">
        <row r="10">
          <cell r="D10">
            <v>1500</v>
          </cell>
        </row>
      </sheetData>
      <sheetData sheetId="2010">
        <row r="10">
          <cell r="D10">
            <v>1500</v>
          </cell>
        </row>
      </sheetData>
      <sheetData sheetId="2011">
        <row r="10">
          <cell r="D10">
            <v>1500</v>
          </cell>
        </row>
      </sheetData>
      <sheetData sheetId="2012">
        <row r="10">
          <cell r="D10">
            <v>1500</v>
          </cell>
        </row>
      </sheetData>
      <sheetData sheetId="2013">
        <row r="10">
          <cell r="D10">
            <v>1500</v>
          </cell>
        </row>
      </sheetData>
      <sheetData sheetId="2014">
        <row r="10">
          <cell r="D10">
            <v>1500</v>
          </cell>
        </row>
      </sheetData>
      <sheetData sheetId="2015">
        <row r="10">
          <cell r="D10">
            <v>1500</v>
          </cell>
        </row>
      </sheetData>
      <sheetData sheetId="2016">
        <row r="10">
          <cell r="D10">
            <v>1500</v>
          </cell>
        </row>
      </sheetData>
      <sheetData sheetId="2017">
        <row r="10">
          <cell r="D10">
            <v>1500</v>
          </cell>
        </row>
      </sheetData>
      <sheetData sheetId="2018">
        <row r="10">
          <cell r="D10">
            <v>1500</v>
          </cell>
        </row>
      </sheetData>
      <sheetData sheetId="2019">
        <row r="10">
          <cell r="D10">
            <v>1500</v>
          </cell>
        </row>
      </sheetData>
      <sheetData sheetId="2020">
        <row r="10">
          <cell r="D10">
            <v>1500</v>
          </cell>
        </row>
      </sheetData>
      <sheetData sheetId="2021"/>
      <sheetData sheetId="2022"/>
      <sheetData sheetId="2023">
        <row r="10">
          <cell r="D10">
            <v>1500</v>
          </cell>
        </row>
      </sheetData>
      <sheetData sheetId="2024">
        <row r="10">
          <cell r="D10">
            <v>1500</v>
          </cell>
        </row>
      </sheetData>
      <sheetData sheetId="2025">
        <row r="10">
          <cell r="D10">
            <v>1500</v>
          </cell>
        </row>
      </sheetData>
      <sheetData sheetId="2026">
        <row r="10">
          <cell r="D10">
            <v>1500</v>
          </cell>
        </row>
      </sheetData>
      <sheetData sheetId="2027">
        <row r="10">
          <cell r="D10">
            <v>1500</v>
          </cell>
        </row>
      </sheetData>
      <sheetData sheetId="2028">
        <row r="10">
          <cell r="D10">
            <v>1500</v>
          </cell>
        </row>
      </sheetData>
      <sheetData sheetId="2029">
        <row r="10">
          <cell r="D10">
            <v>1500</v>
          </cell>
        </row>
      </sheetData>
      <sheetData sheetId="2030">
        <row r="10">
          <cell r="D10">
            <v>1500</v>
          </cell>
        </row>
      </sheetData>
      <sheetData sheetId="2031">
        <row r="10">
          <cell r="D10">
            <v>1500</v>
          </cell>
        </row>
      </sheetData>
      <sheetData sheetId="2032">
        <row r="10">
          <cell r="D10">
            <v>1500</v>
          </cell>
        </row>
      </sheetData>
      <sheetData sheetId="2033">
        <row r="10">
          <cell r="D10">
            <v>1500</v>
          </cell>
        </row>
      </sheetData>
      <sheetData sheetId="2034">
        <row r="10">
          <cell r="D10">
            <v>1500</v>
          </cell>
        </row>
      </sheetData>
      <sheetData sheetId="2035">
        <row r="10">
          <cell r="D10">
            <v>1500</v>
          </cell>
        </row>
      </sheetData>
      <sheetData sheetId="2036">
        <row r="10">
          <cell r="D10">
            <v>1500</v>
          </cell>
        </row>
      </sheetData>
      <sheetData sheetId="2037">
        <row r="10">
          <cell r="D10">
            <v>1500</v>
          </cell>
        </row>
      </sheetData>
      <sheetData sheetId="2038">
        <row r="10">
          <cell r="D10">
            <v>1500</v>
          </cell>
        </row>
      </sheetData>
      <sheetData sheetId="2039">
        <row r="10">
          <cell r="D10">
            <v>1500</v>
          </cell>
        </row>
      </sheetData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>
        <row r="10">
          <cell r="D10">
            <v>1500</v>
          </cell>
        </row>
      </sheetData>
      <sheetData sheetId="2055">
        <row r="10">
          <cell r="D10">
            <v>1500</v>
          </cell>
        </row>
      </sheetData>
      <sheetData sheetId="2056">
        <row r="10">
          <cell r="D10">
            <v>1500</v>
          </cell>
        </row>
      </sheetData>
      <sheetData sheetId="2057">
        <row r="10">
          <cell r="D10">
            <v>1500</v>
          </cell>
        </row>
      </sheetData>
      <sheetData sheetId="2058">
        <row r="10">
          <cell r="D10">
            <v>1500</v>
          </cell>
        </row>
      </sheetData>
      <sheetData sheetId="2059">
        <row r="10">
          <cell r="D10">
            <v>1500</v>
          </cell>
        </row>
      </sheetData>
      <sheetData sheetId="2060">
        <row r="10">
          <cell r="D10">
            <v>1500</v>
          </cell>
        </row>
      </sheetData>
      <sheetData sheetId="2061">
        <row r="10">
          <cell r="D10">
            <v>1500</v>
          </cell>
        </row>
      </sheetData>
      <sheetData sheetId="2062">
        <row r="10">
          <cell r="D10">
            <v>1500</v>
          </cell>
        </row>
      </sheetData>
      <sheetData sheetId="2063">
        <row r="10">
          <cell r="D10">
            <v>1500</v>
          </cell>
        </row>
      </sheetData>
      <sheetData sheetId="2064">
        <row r="10">
          <cell r="D10">
            <v>1500</v>
          </cell>
        </row>
      </sheetData>
      <sheetData sheetId="2065"/>
      <sheetData sheetId="2066"/>
      <sheetData sheetId="2067"/>
      <sheetData sheetId="2068"/>
      <sheetData sheetId="2069">
        <row r="10">
          <cell r="D10">
            <v>1500</v>
          </cell>
        </row>
      </sheetData>
      <sheetData sheetId="2070">
        <row r="10">
          <cell r="D10">
            <v>1500</v>
          </cell>
        </row>
      </sheetData>
      <sheetData sheetId="2071">
        <row r="10">
          <cell r="D10">
            <v>1500</v>
          </cell>
        </row>
      </sheetData>
      <sheetData sheetId="2072">
        <row r="10">
          <cell r="D10">
            <v>1500</v>
          </cell>
        </row>
      </sheetData>
      <sheetData sheetId="2073">
        <row r="10">
          <cell r="D10">
            <v>1500</v>
          </cell>
        </row>
      </sheetData>
      <sheetData sheetId="2074">
        <row r="10">
          <cell r="D10">
            <v>1500</v>
          </cell>
        </row>
      </sheetData>
      <sheetData sheetId="2075">
        <row r="10">
          <cell r="D10">
            <v>1500</v>
          </cell>
        </row>
      </sheetData>
      <sheetData sheetId="2076">
        <row r="10">
          <cell r="D10">
            <v>1500</v>
          </cell>
        </row>
      </sheetData>
      <sheetData sheetId="2077">
        <row r="10">
          <cell r="D10">
            <v>1500</v>
          </cell>
        </row>
      </sheetData>
      <sheetData sheetId="2078">
        <row r="10">
          <cell r="D10">
            <v>1500</v>
          </cell>
        </row>
      </sheetData>
      <sheetData sheetId="2079">
        <row r="10">
          <cell r="D10">
            <v>1500</v>
          </cell>
        </row>
      </sheetData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>
        <row r="10">
          <cell r="D10">
            <v>1500</v>
          </cell>
        </row>
      </sheetData>
      <sheetData sheetId="2086">
        <row r="10">
          <cell r="D10">
            <v>1500</v>
          </cell>
        </row>
      </sheetData>
      <sheetData sheetId="2087">
        <row r="10">
          <cell r="D10">
            <v>1500</v>
          </cell>
        </row>
      </sheetData>
      <sheetData sheetId="2088">
        <row r="10">
          <cell r="D10">
            <v>1500</v>
          </cell>
        </row>
      </sheetData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>
        <row r="10">
          <cell r="D10">
            <v>1500</v>
          </cell>
        </row>
      </sheetData>
      <sheetData sheetId="2107">
        <row r="10">
          <cell r="D10">
            <v>1500</v>
          </cell>
        </row>
      </sheetData>
      <sheetData sheetId="2108">
        <row r="10">
          <cell r="D10">
            <v>1500</v>
          </cell>
        </row>
      </sheetData>
      <sheetData sheetId="2109">
        <row r="10">
          <cell r="D10">
            <v>1500</v>
          </cell>
        </row>
      </sheetData>
      <sheetData sheetId="2110">
        <row r="10">
          <cell r="D10">
            <v>1500</v>
          </cell>
        </row>
      </sheetData>
      <sheetData sheetId="2111">
        <row r="10">
          <cell r="D10">
            <v>1500</v>
          </cell>
        </row>
      </sheetData>
      <sheetData sheetId="2112">
        <row r="10">
          <cell r="D10">
            <v>1500</v>
          </cell>
        </row>
      </sheetData>
      <sheetData sheetId="2113">
        <row r="10">
          <cell r="D10">
            <v>1500</v>
          </cell>
        </row>
      </sheetData>
      <sheetData sheetId="2114">
        <row r="10">
          <cell r="D10">
            <v>1500</v>
          </cell>
        </row>
      </sheetData>
      <sheetData sheetId="2115">
        <row r="10">
          <cell r="D10">
            <v>1500</v>
          </cell>
        </row>
      </sheetData>
      <sheetData sheetId="2116">
        <row r="10">
          <cell r="D10">
            <v>1500</v>
          </cell>
        </row>
      </sheetData>
      <sheetData sheetId="2117"/>
      <sheetData sheetId="2118"/>
      <sheetData sheetId="2119"/>
      <sheetData sheetId="2120"/>
      <sheetData sheetId="2121"/>
      <sheetData sheetId="2122">
        <row r="10">
          <cell r="D10">
            <v>1500</v>
          </cell>
        </row>
      </sheetData>
      <sheetData sheetId="2123">
        <row r="10">
          <cell r="D10">
            <v>1500</v>
          </cell>
        </row>
      </sheetData>
      <sheetData sheetId="2124">
        <row r="10">
          <cell r="D10">
            <v>1500</v>
          </cell>
        </row>
      </sheetData>
      <sheetData sheetId="2125">
        <row r="10">
          <cell r="D10">
            <v>1500</v>
          </cell>
        </row>
      </sheetData>
      <sheetData sheetId="2126">
        <row r="10">
          <cell r="D10">
            <v>1500</v>
          </cell>
        </row>
      </sheetData>
      <sheetData sheetId="2127">
        <row r="10">
          <cell r="D10">
            <v>1500</v>
          </cell>
        </row>
      </sheetData>
      <sheetData sheetId="2128">
        <row r="10">
          <cell r="D10">
            <v>1500</v>
          </cell>
        </row>
      </sheetData>
      <sheetData sheetId="2129">
        <row r="10">
          <cell r="D10">
            <v>1500</v>
          </cell>
        </row>
      </sheetData>
      <sheetData sheetId="2130">
        <row r="10">
          <cell r="D10">
            <v>1500</v>
          </cell>
        </row>
      </sheetData>
      <sheetData sheetId="2131"/>
      <sheetData sheetId="2132"/>
      <sheetData sheetId="2133"/>
      <sheetData sheetId="2134"/>
      <sheetData sheetId="2135"/>
      <sheetData sheetId="2136">
        <row r="10">
          <cell r="D10">
            <v>1500</v>
          </cell>
        </row>
      </sheetData>
      <sheetData sheetId="2137">
        <row r="10">
          <cell r="D10">
            <v>1500</v>
          </cell>
        </row>
      </sheetData>
      <sheetData sheetId="2138">
        <row r="10">
          <cell r="D10">
            <v>1500</v>
          </cell>
        </row>
      </sheetData>
      <sheetData sheetId="2139">
        <row r="10">
          <cell r="D10">
            <v>1500</v>
          </cell>
        </row>
      </sheetData>
      <sheetData sheetId="2140">
        <row r="10">
          <cell r="D10">
            <v>1500</v>
          </cell>
        </row>
      </sheetData>
      <sheetData sheetId="2141"/>
      <sheetData sheetId="2142"/>
      <sheetData sheetId="2143">
        <row r="10">
          <cell r="D10">
            <v>1500</v>
          </cell>
        </row>
      </sheetData>
      <sheetData sheetId="2144">
        <row r="10">
          <cell r="D10">
            <v>1500</v>
          </cell>
        </row>
      </sheetData>
      <sheetData sheetId="2145">
        <row r="10">
          <cell r="D10">
            <v>1500</v>
          </cell>
        </row>
      </sheetData>
      <sheetData sheetId="2146">
        <row r="10">
          <cell r="D10">
            <v>1500</v>
          </cell>
        </row>
      </sheetData>
      <sheetData sheetId="2147">
        <row r="10">
          <cell r="D10">
            <v>1500</v>
          </cell>
        </row>
      </sheetData>
      <sheetData sheetId="2148">
        <row r="10">
          <cell r="D10">
            <v>1500</v>
          </cell>
        </row>
      </sheetData>
      <sheetData sheetId="2149">
        <row r="10">
          <cell r="D10">
            <v>1500</v>
          </cell>
        </row>
      </sheetData>
      <sheetData sheetId="2150">
        <row r="10">
          <cell r="D10">
            <v>1500</v>
          </cell>
        </row>
      </sheetData>
      <sheetData sheetId="2151">
        <row r="10">
          <cell r="D10">
            <v>1500</v>
          </cell>
        </row>
      </sheetData>
      <sheetData sheetId="2152">
        <row r="10">
          <cell r="D10">
            <v>1500</v>
          </cell>
        </row>
      </sheetData>
      <sheetData sheetId="2153">
        <row r="10">
          <cell r="D10">
            <v>1500</v>
          </cell>
        </row>
      </sheetData>
      <sheetData sheetId="2154">
        <row r="10">
          <cell r="D10">
            <v>1500</v>
          </cell>
        </row>
      </sheetData>
      <sheetData sheetId="2155">
        <row r="10">
          <cell r="D10">
            <v>1500</v>
          </cell>
        </row>
      </sheetData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>
        <row r="10">
          <cell r="D10">
            <v>1500</v>
          </cell>
        </row>
      </sheetData>
      <sheetData sheetId="2188">
        <row r="10">
          <cell r="D10">
            <v>1500</v>
          </cell>
        </row>
      </sheetData>
      <sheetData sheetId="2189">
        <row r="10">
          <cell r="D10">
            <v>1500</v>
          </cell>
        </row>
      </sheetData>
      <sheetData sheetId="2190">
        <row r="10">
          <cell r="D10">
            <v>1500</v>
          </cell>
        </row>
      </sheetData>
      <sheetData sheetId="2191">
        <row r="10">
          <cell r="D10">
            <v>1500</v>
          </cell>
        </row>
      </sheetData>
      <sheetData sheetId="2192">
        <row r="10">
          <cell r="D10">
            <v>1500</v>
          </cell>
        </row>
      </sheetData>
      <sheetData sheetId="2193">
        <row r="10">
          <cell r="D10">
            <v>1500</v>
          </cell>
        </row>
      </sheetData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>
        <row r="10">
          <cell r="D10">
            <v>1500</v>
          </cell>
        </row>
      </sheetData>
      <sheetData sheetId="2200">
        <row r="10">
          <cell r="D10">
            <v>1500</v>
          </cell>
        </row>
      </sheetData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>
        <row r="10">
          <cell r="D10">
            <v>1500</v>
          </cell>
        </row>
      </sheetData>
      <sheetData sheetId="2225">
        <row r="10">
          <cell r="D10">
            <v>1500</v>
          </cell>
        </row>
      </sheetData>
      <sheetData sheetId="2226">
        <row r="10">
          <cell r="D10">
            <v>1500</v>
          </cell>
        </row>
      </sheetData>
      <sheetData sheetId="2227">
        <row r="10">
          <cell r="D10">
            <v>1500</v>
          </cell>
        </row>
      </sheetData>
      <sheetData sheetId="2228">
        <row r="10">
          <cell r="D10">
            <v>1500</v>
          </cell>
        </row>
      </sheetData>
      <sheetData sheetId="2229">
        <row r="10">
          <cell r="D10">
            <v>1500</v>
          </cell>
        </row>
      </sheetData>
      <sheetData sheetId="2230">
        <row r="10">
          <cell r="D10">
            <v>1500</v>
          </cell>
        </row>
      </sheetData>
      <sheetData sheetId="2231">
        <row r="10">
          <cell r="D10">
            <v>1500</v>
          </cell>
        </row>
      </sheetData>
      <sheetData sheetId="2232">
        <row r="10">
          <cell r="D10">
            <v>1500</v>
          </cell>
        </row>
      </sheetData>
      <sheetData sheetId="2233">
        <row r="10">
          <cell r="D10">
            <v>1500</v>
          </cell>
        </row>
      </sheetData>
      <sheetData sheetId="2234">
        <row r="10">
          <cell r="D10">
            <v>1500</v>
          </cell>
        </row>
      </sheetData>
      <sheetData sheetId="2235"/>
      <sheetData sheetId="2236"/>
      <sheetData sheetId="2237"/>
      <sheetData sheetId="2238"/>
      <sheetData sheetId="2239"/>
      <sheetData sheetId="2240">
        <row r="10">
          <cell r="D10">
            <v>1500</v>
          </cell>
        </row>
      </sheetData>
      <sheetData sheetId="2241">
        <row r="10">
          <cell r="D10">
            <v>1500</v>
          </cell>
        </row>
      </sheetData>
      <sheetData sheetId="2242">
        <row r="10">
          <cell r="D10">
            <v>1500</v>
          </cell>
        </row>
      </sheetData>
      <sheetData sheetId="2243">
        <row r="10">
          <cell r="D10">
            <v>1500</v>
          </cell>
        </row>
      </sheetData>
      <sheetData sheetId="2244">
        <row r="10">
          <cell r="D10">
            <v>1500</v>
          </cell>
        </row>
      </sheetData>
      <sheetData sheetId="2245">
        <row r="10">
          <cell r="D10">
            <v>1500</v>
          </cell>
        </row>
      </sheetData>
      <sheetData sheetId="2246">
        <row r="10">
          <cell r="D10">
            <v>1500</v>
          </cell>
        </row>
      </sheetData>
      <sheetData sheetId="2247">
        <row r="10">
          <cell r="D10">
            <v>1500</v>
          </cell>
        </row>
      </sheetData>
      <sheetData sheetId="2248">
        <row r="10">
          <cell r="D10">
            <v>1500</v>
          </cell>
        </row>
      </sheetData>
      <sheetData sheetId="2249">
        <row r="10">
          <cell r="D10">
            <v>1500</v>
          </cell>
        </row>
      </sheetData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>
        <row r="10">
          <cell r="D10">
            <v>1500</v>
          </cell>
        </row>
      </sheetData>
      <sheetData sheetId="2264">
        <row r="10">
          <cell r="D10">
            <v>1500</v>
          </cell>
        </row>
      </sheetData>
      <sheetData sheetId="2265">
        <row r="10">
          <cell r="D10">
            <v>1500</v>
          </cell>
        </row>
      </sheetData>
      <sheetData sheetId="2266">
        <row r="10">
          <cell r="D10">
            <v>1500</v>
          </cell>
        </row>
      </sheetData>
      <sheetData sheetId="2267">
        <row r="10">
          <cell r="D10">
            <v>1500</v>
          </cell>
        </row>
      </sheetData>
      <sheetData sheetId="2268">
        <row r="10">
          <cell r="D10">
            <v>1500</v>
          </cell>
        </row>
      </sheetData>
      <sheetData sheetId="2269">
        <row r="10">
          <cell r="D10">
            <v>1500</v>
          </cell>
        </row>
      </sheetData>
      <sheetData sheetId="2270">
        <row r="10">
          <cell r="D10">
            <v>1500</v>
          </cell>
        </row>
      </sheetData>
      <sheetData sheetId="2271">
        <row r="10">
          <cell r="D10">
            <v>1500</v>
          </cell>
        </row>
      </sheetData>
      <sheetData sheetId="2272">
        <row r="10">
          <cell r="D10">
            <v>1500</v>
          </cell>
        </row>
      </sheetData>
      <sheetData sheetId="2273">
        <row r="10">
          <cell r="D10">
            <v>1500</v>
          </cell>
        </row>
      </sheetData>
      <sheetData sheetId="2274">
        <row r="10">
          <cell r="D10">
            <v>1500</v>
          </cell>
        </row>
      </sheetData>
      <sheetData sheetId="2275">
        <row r="10">
          <cell r="D10">
            <v>1500</v>
          </cell>
        </row>
      </sheetData>
      <sheetData sheetId="2276">
        <row r="10">
          <cell r="D10">
            <v>1500</v>
          </cell>
        </row>
      </sheetData>
      <sheetData sheetId="2277">
        <row r="10">
          <cell r="D10">
            <v>1500</v>
          </cell>
        </row>
      </sheetData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>
        <row r="10">
          <cell r="D10">
            <v>1500</v>
          </cell>
        </row>
      </sheetData>
      <sheetData sheetId="2306">
        <row r="10">
          <cell r="D10">
            <v>1500</v>
          </cell>
        </row>
      </sheetData>
      <sheetData sheetId="2307">
        <row r="10">
          <cell r="D10">
            <v>1500</v>
          </cell>
        </row>
      </sheetData>
      <sheetData sheetId="2308">
        <row r="10">
          <cell r="D10">
            <v>1500</v>
          </cell>
        </row>
      </sheetData>
      <sheetData sheetId="2309">
        <row r="10">
          <cell r="D10">
            <v>1500</v>
          </cell>
        </row>
      </sheetData>
      <sheetData sheetId="2310">
        <row r="10">
          <cell r="D10">
            <v>1500</v>
          </cell>
        </row>
      </sheetData>
      <sheetData sheetId="2311">
        <row r="10">
          <cell r="D10">
            <v>1500</v>
          </cell>
        </row>
      </sheetData>
      <sheetData sheetId="2312">
        <row r="10">
          <cell r="D10">
            <v>1500</v>
          </cell>
        </row>
      </sheetData>
      <sheetData sheetId="2313">
        <row r="10">
          <cell r="D10">
            <v>1500</v>
          </cell>
        </row>
      </sheetData>
      <sheetData sheetId="2314">
        <row r="10">
          <cell r="D10">
            <v>1500</v>
          </cell>
        </row>
      </sheetData>
      <sheetData sheetId="2315">
        <row r="10">
          <cell r="D10">
            <v>1500</v>
          </cell>
        </row>
      </sheetData>
      <sheetData sheetId="2316">
        <row r="10">
          <cell r="D10">
            <v>1500</v>
          </cell>
        </row>
      </sheetData>
      <sheetData sheetId="2317">
        <row r="10">
          <cell r="D10">
            <v>1500</v>
          </cell>
        </row>
      </sheetData>
      <sheetData sheetId="2318">
        <row r="10">
          <cell r="D10">
            <v>1500</v>
          </cell>
        </row>
      </sheetData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>
        <row r="10">
          <cell r="D10">
            <v>1500</v>
          </cell>
        </row>
      </sheetData>
      <sheetData sheetId="2343">
        <row r="10">
          <cell r="D10">
            <v>1500</v>
          </cell>
        </row>
      </sheetData>
      <sheetData sheetId="2344">
        <row r="10">
          <cell r="D10">
            <v>1500</v>
          </cell>
        </row>
      </sheetData>
      <sheetData sheetId="2345">
        <row r="10">
          <cell r="D10">
            <v>1500</v>
          </cell>
        </row>
      </sheetData>
      <sheetData sheetId="2346">
        <row r="10">
          <cell r="D10">
            <v>1500</v>
          </cell>
        </row>
      </sheetData>
      <sheetData sheetId="2347">
        <row r="10">
          <cell r="D10">
            <v>1500</v>
          </cell>
        </row>
      </sheetData>
      <sheetData sheetId="2348">
        <row r="10">
          <cell r="D10">
            <v>1500</v>
          </cell>
        </row>
      </sheetData>
      <sheetData sheetId="2349">
        <row r="10">
          <cell r="D10">
            <v>1500</v>
          </cell>
        </row>
      </sheetData>
      <sheetData sheetId="2350">
        <row r="10">
          <cell r="D10">
            <v>1500</v>
          </cell>
        </row>
      </sheetData>
      <sheetData sheetId="2351">
        <row r="10">
          <cell r="D10">
            <v>1500</v>
          </cell>
        </row>
      </sheetData>
      <sheetData sheetId="2352">
        <row r="10">
          <cell r="D10">
            <v>1500</v>
          </cell>
        </row>
      </sheetData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>
        <row r="10">
          <cell r="D10">
            <v>1500</v>
          </cell>
        </row>
      </sheetData>
      <sheetData sheetId="2366"/>
      <sheetData sheetId="2367">
        <row r="10">
          <cell r="D10">
            <v>1500</v>
          </cell>
        </row>
      </sheetData>
      <sheetData sheetId="2368"/>
      <sheetData sheetId="2369">
        <row r="10">
          <cell r="D10">
            <v>1500</v>
          </cell>
        </row>
      </sheetData>
      <sheetData sheetId="2370"/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/>
      <sheetData sheetId="2376">
        <row r="10">
          <cell r="D10">
            <v>1500</v>
          </cell>
        </row>
      </sheetData>
      <sheetData sheetId="2377"/>
      <sheetData sheetId="2378">
        <row r="10">
          <cell r="D10">
            <v>1500</v>
          </cell>
        </row>
      </sheetData>
      <sheetData sheetId="2379"/>
      <sheetData sheetId="2380"/>
      <sheetData sheetId="2381"/>
      <sheetData sheetId="2382">
        <row r="10">
          <cell r="D10">
            <v>1500</v>
          </cell>
        </row>
      </sheetData>
      <sheetData sheetId="2383">
        <row r="10">
          <cell r="D10">
            <v>1500</v>
          </cell>
        </row>
      </sheetData>
      <sheetData sheetId="2384">
        <row r="10">
          <cell r="D10">
            <v>1500</v>
          </cell>
        </row>
      </sheetData>
      <sheetData sheetId="2385">
        <row r="10">
          <cell r="D10">
            <v>1500</v>
          </cell>
        </row>
      </sheetData>
      <sheetData sheetId="2386">
        <row r="10">
          <cell r="D10">
            <v>1500</v>
          </cell>
        </row>
      </sheetData>
      <sheetData sheetId="2387">
        <row r="10">
          <cell r="D10">
            <v>1500</v>
          </cell>
        </row>
      </sheetData>
      <sheetData sheetId="2388">
        <row r="10">
          <cell r="D10">
            <v>1500</v>
          </cell>
        </row>
      </sheetData>
      <sheetData sheetId="2389">
        <row r="10">
          <cell r="D10">
            <v>1500</v>
          </cell>
        </row>
      </sheetData>
      <sheetData sheetId="2390">
        <row r="10">
          <cell r="D10">
            <v>1500</v>
          </cell>
        </row>
      </sheetData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>
        <row r="10">
          <cell r="D10">
            <v>1500</v>
          </cell>
        </row>
      </sheetData>
      <sheetData sheetId="2395">
        <row r="10">
          <cell r="D10">
            <v>1500</v>
          </cell>
        </row>
      </sheetData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>
        <row r="10">
          <cell r="D10">
            <v>1500</v>
          </cell>
        </row>
      </sheetData>
      <sheetData sheetId="2400">
        <row r="10">
          <cell r="D10">
            <v>1500</v>
          </cell>
        </row>
      </sheetData>
      <sheetData sheetId="2401"/>
      <sheetData sheetId="2402"/>
      <sheetData sheetId="2403"/>
      <sheetData sheetId="2404"/>
      <sheetData sheetId="2405"/>
      <sheetData sheetId="2406">
        <row r="10">
          <cell r="D10">
            <v>1500</v>
          </cell>
        </row>
      </sheetData>
      <sheetData sheetId="2407">
        <row r="10">
          <cell r="D10">
            <v>1500</v>
          </cell>
        </row>
      </sheetData>
      <sheetData sheetId="2408">
        <row r="10">
          <cell r="D10">
            <v>1500</v>
          </cell>
        </row>
      </sheetData>
      <sheetData sheetId="2409">
        <row r="10">
          <cell r="D10">
            <v>1500</v>
          </cell>
        </row>
      </sheetData>
      <sheetData sheetId="2410"/>
      <sheetData sheetId="2411"/>
      <sheetData sheetId="2412">
        <row r="10">
          <cell r="D10">
            <v>1500</v>
          </cell>
        </row>
      </sheetData>
      <sheetData sheetId="2413"/>
      <sheetData sheetId="2414"/>
      <sheetData sheetId="2415"/>
      <sheetData sheetId="2416"/>
      <sheetData sheetId="2417"/>
      <sheetData sheetId="2418"/>
      <sheetData sheetId="2419"/>
      <sheetData sheetId="2420">
        <row r="10">
          <cell r="D10">
            <v>1500</v>
          </cell>
        </row>
      </sheetData>
      <sheetData sheetId="2421"/>
      <sheetData sheetId="2422">
        <row r="10">
          <cell r="D10">
            <v>1500</v>
          </cell>
        </row>
      </sheetData>
      <sheetData sheetId="2423">
        <row r="10">
          <cell r="D10">
            <v>1500</v>
          </cell>
        </row>
      </sheetData>
      <sheetData sheetId="2424">
        <row r="10">
          <cell r="D10">
            <v>1500</v>
          </cell>
        </row>
      </sheetData>
      <sheetData sheetId="2425">
        <row r="10">
          <cell r="D10">
            <v>1500</v>
          </cell>
        </row>
      </sheetData>
      <sheetData sheetId="2426">
        <row r="10">
          <cell r="D10">
            <v>1500</v>
          </cell>
        </row>
      </sheetData>
      <sheetData sheetId="2427">
        <row r="10">
          <cell r="D10">
            <v>1500</v>
          </cell>
        </row>
      </sheetData>
      <sheetData sheetId="2428">
        <row r="10">
          <cell r="D10">
            <v>1500</v>
          </cell>
        </row>
      </sheetData>
      <sheetData sheetId="2429">
        <row r="10">
          <cell r="D10">
            <v>1500</v>
          </cell>
        </row>
      </sheetData>
      <sheetData sheetId="2430"/>
      <sheetData sheetId="2431">
        <row r="10">
          <cell r="D10">
            <v>1500</v>
          </cell>
        </row>
      </sheetData>
      <sheetData sheetId="2432">
        <row r="10">
          <cell r="D10">
            <v>1500</v>
          </cell>
        </row>
      </sheetData>
      <sheetData sheetId="2433"/>
      <sheetData sheetId="2434">
        <row r="10">
          <cell r="D10">
            <v>1500</v>
          </cell>
        </row>
      </sheetData>
      <sheetData sheetId="2435">
        <row r="10">
          <cell r="D10">
            <v>1500</v>
          </cell>
        </row>
      </sheetData>
      <sheetData sheetId="2436">
        <row r="10">
          <cell r="D10">
            <v>1500</v>
          </cell>
        </row>
      </sheetData>
      <sheetData sheetId="2437">
        <row r="10">
          <cell r="D10">
            <v>1500</v>
          </cell>
        </row>
      </sheetData>
      <sheetData sheetId="2438">
        <row r="10">
          <cell r="D10">
            <v>1500</v>
          </cell>
        </row>
      </sheetData>
      <sheetData sheetId="2439"/>
      <sheetData sheetId="2440">
        <row r="10">
          <cell r="D10">
            <v>1500</v>
          </cell>
        </row>
      </sheetData>
      <sheetData sheetId="2441">
        <row r="10">
          <cell r="D10">
            <v>1500</v>
          </cell>
        </row>
      </sheetData>
      <sheetData sheetId="2442">
        <row r="10">
          <cell r="D10">
            <v>1500</v>
          </cell>
        </row>
      </sheetData>
      <sheetData sheetId="2443">
        <row r="10">
          <cell r="D10">
            <v>1500</v>
          </cell>
        </row>
      </sheetData>
      <sheetData sheetId="2444">
        <row r="10">
          <cell r="D10">
            <v>1500</v>
          </cell>
        </row>
      </sheetData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>
        <row r="10">
          <cell r="D10">
            <v>1500</v>
          </cell>
        </row>
      </sheetData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>
        <row r="10">
          <cell r="D10">
            <v>1500</v>
          </cell>
        </row>
      </sheetData>
      <sheetData sheetId="2484"/>
      <sheetData sheetId="2485">
        <row r="10">
          <cell r="D10">
            <v>1500</v>
          </cell>
        </row>
      </sheetData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>
        <row r="10">
          <cell r="D10">
            <v>1500</v>
          </cell>
        </row>
      </sheetData>
      <sheetData sheetId="2501"/>
      <sheetData sheetId="2502"/>
      <sheetData sheetId="2503">
        <row r="10">
          <cell r="D10">
            <v>1500</v>
          </cell>
        </row>
      </sheetData>
      <sheetData sheetId="2504">
        <row r="10">
          <cell r="D10">
            <v>1500</v>
          </cell>
        </row>
      </sheetData>
      <sheetData sheetId="2505">
        <row r="10">
          <cell r="D10">
            <v>1500</v>
          </cell>
        </row>
      </sheetData>
      <sheetData sheetId="2506"/>
      <sheetData sheetId="2507">
        <row r="10">
          <cell r="D10">
            <v>1500</v>
          </cell>
        </row>
      </sheetData>
      <sheetData sheetId="2508">
        <row r="10">
          <cell r="D10">
            <v>1500</v>
          </cell>
        </row>
      </sheetData>
      <sheetData sheetId="2509">
        <row r="10">
          <cell r="D10">
            <v>1500</v>
          </cell>
        </row>
      </sheetData>
      <sheetData sheetId="2510">
        <row r="10">
          <cell r="D10">
            <v>1500</v>
          </cell>
        </row>
      </sheetData>
      <sheetData sheetId="2511">
        <row r="10">
          <cell r="D10">
            <v>1500</v>
          </cell>
        </row>
      </sheetData>
      <sheetData sheetId="2512" refreshError="1"/>
      <sheetData sheetId="2513"/>
      <sheetData sheetId="2514"/>
      <sheetData sheetId="2515" refreshError="1"/>
      <sheetData sheetId="2516" refreshError="1"/>
      <sheetData sheetId="2517" refreshError="1"/>
      <sheetData sheetId="2518" refreshError="1"/>
      <sheetData sheetId="2519">
        <row r="10">
          <cell r="D10">
            <v>1500</v>
          </cell>
        </row>
      </sheetData>
      <sheetData sheetId="2520">
        <row r="10">
          <cell r="D10">
            <v>1500</v>
          </cell>
        </row>
      </sheetData>
      <sheetData sheetId="2521"/>
      <sheetData sheetId="2522">
        <row r="10">
          <cell r="D10">
            <v>1500</v>
          </cell>
        </row>
      </sheetData>
      <sheetData sheetId="2523">
        <row r="10">
          <cell r="D10">
            <v>1500</v>
          </cell>
        </row>
      </sheetData>
      <sheetData sheetId="2524">
        <row r="10">
          <cell r="D10">
            <v>1500</v>
          </cell>
        </row>
      </sheetData>
      <sheetData sheetId="2525">
        <row r="10">
          <cell r="D10">
            <v>1500</v>
          </cell>
        </row>
      </sheetData>
      <sheetData sheetId="2526">
        <row r="10">
          <cell r="D10">
            <v>1500</v>
          </cell>
        </row>
      </sheetData>
      <sheetData sheetId="2527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>
        <row r="10">
          <cell r="D10">
            <v>1500</v>
          </cell>
        </row>
      </sheetData>
      <sheetData sheetId="2554"/>
      <sheetData sheetId="2555">
        <row r="10">
          <cell r="D10">
            <v>1500</v>
          </cell>
        </row>
      </sheetData>
      <sheetData sheetId="2556"/>
      <sheetData sheetId="2557"/>
      <sheetData sheetId="2558"/>
      <sheetData sheetId="2559"/>
      <sheetData sheetId="2560"/>
      <sheetData sheetId="2561"/>
      <sheetData sheetId="2562" refreshError="1"/>
      <sheetData sheetId="2563"/>
      <sheetData sheetId="2564"/>
      <sheetData sheetId="2565"/>
      <sheetData sheetId="2566"/>
      <sheetData sheetId="2567"/>
      <sheetData sheetId="2568"/>
      <sheetData sheetId="2569"/>
      <sheetData sheetId="2570">
        <row r="10">
          <cell r="D10">
            <v>1500</v>
          </cell>
        </row>
      </sheetData>
      <sheetData sheetId="2571"/>
      <sheetData sheetId="2572"/>
      <sheetData sheetId="2573"/>
      <sheetData sheetId="2574"/>
      <sheetData sheetId="2575"/>
      <sheetData sheetId="2576"/>
      <sheetData sheetId="2577">
        <row r="10">
          <cell r="D10">
            <v>1500</v>
          </cell>
        </row>
      </sheetData>
      <sheetData sheetId="2578">
        <row r="10">
          <cell r="D10">
            <v>1500</v>
          </cell>
        </row>
      </sheetData>
      <sheetData sheetId="2579">
        <row r="10">
          <cell r="D10">
            <v>1500</v>
          </cell>
        </row>
      </sheetData>
      <sheetData sheetId="2580">
        <row r="10">
          <cell r="D10">
            <v>1500</v>
          </cell>
        </row>
      </sheetData>
      <sheetData sheetId="2581">
        <row r="10">
          <cell r="D10">
            <v>1500</v>
          </cell>
        </row>
      </sheetData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/>
      <sheetData sheetId="2641"/>
      <sheetData sheetId="2642"/>
      <sheetData sheetId="2643"/>
      <sheetData sheetId="2644"/>
      <sheetData sheetId="2645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/>
      <sheetData sheetId="2673"/>
      <sheetData sheetId="2674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>
        <row r="10">
          <cell r="D10">
            <v>1500</v>
          </cell>
        </row>
      </sheetData>
      <sheetData sheetId="2746"/>
      <sheetData sheetId="2747">
        <row r="10">
          <cell r="D10">
            <v>1500</v>
          </cell>
        </row>
      </sheetData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>
        <row r="10">
          <cell r="D10">
            <v>1500</v>
          </cell>
        </row>
      </sheetData>
      <sheetData sheetId="2801">
        <row r="10">
          <cell r="D10">
            <v>1500</v>
          </cell>
        </row>
      </sheetData>
      <sheetData sheetId="2802">
        <row r="10">
          <cell r="D10">
            <v>1500</v>
          </cell>
        </row>
      </sheetData>
      <sheetData sheetId="2803">
        <row r="10">
          <cell r="D10">
            <v>1500</v>
          </cell>
        </row>
      </sheetData>
      <sheetData sheetId="2804">
        <row r="10">
          <cell r="D10">
            <v>1500</v>
          </cell>
        </row>
      </sheetData>
      <sheetData sheetId="2805">
        <row r="10">
          <cell r="D10">
            <v>1500</v>
          </cell>
        </row>
      </sheetData>
      <sheetData sheetId="2806">
        <row r="10">
          <cell r="D10">
            <v>1500</v>
          </cell>
        </row>
      </sheetData>
      <sheetData sheetId="2807">
        <row r="10">
          <cell r="D10">
            <v>1500</v>
          </cell>
        </row>
      </sheetData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>
        <row r="10">
          <cell r="D10">
            <v>1500</v>
          </cell>
        </row>
      </sheetData>
      <sheetData sheetId="2862">
        <row r="10">
          <cell r="D10">
            <v>1500</v>
          </cell>
        </row>
      </sheetData>
      <sheetData sheetId="2863"/>
      <sheetData sheetId="2864">
        <row r="10">
          <cell r="D10">
            <v>1500</v>
          </cell>
        </row>
      </sheetData>
      <sheetData sheetId="2865"/>
      <sheetData sheetId="2866">
        <row r="10">
          <cell r="D10">
            <v>1500</v>
          </cell>
        </row>
      </sheetData>
      <sheetData sheetId="2867">
        <row r="10">
          <cell r="D10">
            <v>1500</v>
          </cell>
        </row>
      </sheetData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>
        <row r="10">
          <cell r="D10">
            <v>1500</v>
          </cell>
        </row>
      </sheetData>
      <sheetData sheetId="2913"/>
      <sheetData sheetId="2914"/>
      <sheetData sheetId="2915">
        <row r="10">
          <cell r="D10">
            <v>1500</v>
          </cell>
        </row>
      </sheetData>
      <sheetData sheetId="2916"/>
      <sheetData sheetId="2917"/>
      <sheetData sheetId="2918"/>
      <sheetData sheetId="2919"/>
      <sheetData sheetId="2920"/>
      <sheetData sheetId="2921">
        <row r="10">
          <cell r="D10">
            <v>1500</v>
          </cell>
        </row>
      </sheetData>
      <sheetData sheetId="2922"/>
      <sheetData sheetId="2923"/>
      <sheetData sheetId="2924">
        <row r="10">
          <cell r="D10">
            <v>1500</v>
          </cell>
        </row>
      </sheetData>
      <sheetData sheetId="2925"/>
      <sheetData sheetId="2926"/>
      <sheetData sheetId="2927">
        <row r="10">
          <cell r="D10">
            <v>1500</v>
          </cell>
        </row>
      </sheetData>
      <sheetData sheetId="2928">
        <row r="10">
          <cell r="D10">
            <v>1500</v>
          </cell>
        </row>
      </sheetData>
      <sheetData sheetId="2929"/>
      <sheetData sheetId="2930">
        <row r="10">
          <cell r="D10">
            <v>1500</v>
          </cell>
        </row>
      </sheetData>
      <sheetData sheetId="2931">
        <row r="10">
          <cell r="D10">
            <v>1500</v>
          </cell>
        </row>
      </sheetData>
      <sheetData sheetId="2932"/>
      <sheetData sheetId="2933">
        <row r="10">
          <cell r="D10">
            <v>1500</v>
          </cell>
        </row>
      </sheetData>
      <sheetData sheetId="2934">
        <row r="10">
          <cell r="D10">
            <v>1500</v>
          </cell>
        </row>
      </sheetData>
      <sheetData sheetId="2935"/>
      <sheetData sheetId="2936">
        <row r="10">
          <cell r="D10">
            <v>1500</v>
          </cell>
        </row>
      </sheetData>
      <sheetData sheetId="2937">
        <row r="10">
          <cell r="D10">
            <v>1500</v>
          </cell>
        </row>
      </sheetData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>
        <row r="10">
          <cell r="D10">
            <v>1500</v>
          </cell>
        </row>
      </sheetData>
      <sheetData sheetId="2993"/>
      <sheetData sheetId="2994"/>
      <sheetData sheetId="2995">
        <row r="10">
          <cell r="D10">
            <v>1500</v>
          </cell>
        </row>
      </sheetData>
      <sheetData sheetId="2996"/>
      <sheetData sheetId="2997"/>
      <sheetData sheetId="2998">
        <row r="10">
          <cell r="D10">
            <v>1500</v>
          </cell>
        </row>
      </sheetData>
      <sheetData sheetId="2999"/>
      <sheetData sheetId="3000"/>
      <sheetData sheetId="3001">
        <row r="10">
          <cell r="D10">
            <v>1500</v>
          </cell>
        </row>
      </sheetData>
      <sheetData sheetId="3002"/>
      <sheetData sheetId="3003"/>
      <sheetData sheetId="3004">
        <row r="10">
          <cell r="D10">
            <v>1500</v>
          </cell>
        </row>
      </sheetData>
      <sheetData sheetId="3005"/>
      <sheetData sheetId="3006"/>
      <sheetData sheetId="3007">
        <row r="10">
          <cell r="D10">
            <v>1500</v>
          </cell>
        </row>
      </sheetData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/>
      <sheetData sheetId="3197" refreshError="1"/>
      <sheetData sheetId="3198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/>
      <sheetData sheetId="3227" refreshError="1"/>
      <sheetData sheetId="3228" refreshError="1"/>
      <sheetData sheetId="3229" refreshError="1"/>
      <sheetData sheetId="3230"/>
      <sheetData sheetId="3231" refreshError="1"/>
      <sheetData sheetId="3232" refreshError="1"/>
      <sheetData sheetId="3233" refreshError="1"/>
      <sheetData sheetId="3234" refreshError="1"/>
      <sheetData sheetId="3235"/>
      <sheetData sheetId="32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찰내역 발주처 양식"/>
      <sheetName val="입찰내역 발주처 제출용"/>
      <sheetName val="입찰내역 내부용"/>
      <sheetName val="직접공사비 본사용"/>
      <sheetName val="입찰품의서(예비입찰)"/>
      <sheetName val="견적기준"/>
      <sheetName val="공통가설 (R1)"/>
      <sheetName val="현관비"/>
      <sheetName val="현장기구조직표 "/>
      <sheetName val="공사개요"/>
      <sheetName val="Boq"/>
      <sheetName val="#REF"/>
      <sheetName val="입찰내역_발주처_양식"/>
      <sheetName val="입찰내역_발주처_제출용"/>
      <sheetName val="입찰내역_내부용"/>
      <sheetName val="직접공사비_본사용"/>
      <sheetName val="공통가설_(R1)"/>
      <sheetName val="현장기구조직표_"/>
      <sheetName val="NPV"/>
      <sheetName val="시설물일위"/>
      <sheetName val="실행철강하도"/>
      <sheetName val="대비표"/>
      <sheetName val="PROJECT BRIEF"/>
      <sheetName val="집계"/>
      <sheetName val="인건비(VOICE)"/>
      <sheetName val="sum"/>
      <sheetName val="PRL"/>
      <sheetName val="Sheet1"/>
      <sheetName val="HW-Sets_Option1"/>
      <sheetName val="SRC-B3U2"/>
      <sheetName val="安装费"/>
      <sheetName val="设计开办费"/>
      <sheetName val="北立面17层玻璃百叶"/>
      <sheetName val="内廷玻璃百叶"/>
      <sheetName val="栏杆"/>
      <sheetName val="顶部三层玻璃幕墙"/>
      <sheetName val="标准层玻璃幕墙3900"/>
      <sheetName val="标准层玻璃幕墙2500"/>
      <sheetName val="标准层玻璃幕墙3700 (350)"/>
      <sheetName val="标准层玻璃幕墙4500 (350)"/>
      <sheetName val="标准层玻璃幕墙3100(350)"/>
      <sheetName val="顶部三层包柱（西南面）"/>
      <sheetName val="西南面包柱（800x350）"/>
      <sheetName val="西南面包柱（1400x700）"/>
      <sheetName val="西南面包柱(800,1400)带层间"/>
      <sheetName val="西南面包梁（1400x350） "/>
      <sheetName val="西南面包梁（800x350）"/>
      <sheetName val="西南面包梁（800x350）楼板下"/>
      <sheetName val="西南面包梁（1400x700）"/>
      <sheetName val="西面三层吊顶"/>
      <sheetName val="复合板顶封修(西南面)"/>
      <sheetName val="天井玻璃幕墙(可视位置)"/>
      <sheetName val="天井玻璃幕墙(柱子不可视位置)"/>
      <sheetName val="天井玻璃幕墙(电梯处 两侧)"/>
      <sheetName val="天井顶部外周幕墙"/>
      <sheetName val="天井顶封修"/>
      <sheetName val="天井1、2层石材"/>
      <sheetName val="顶部三层包柱（东北面）"/>
      <sheetName val="复合板顶封修(东北面)"/>
      <sheetName val="东北面包柱（1400）"/>
      <sheetName val="东北面包柱（2800）"/>
      <sheetName val="东北面包梁（1400）"/>
      <sheetName val="1、2层包柱(西面)"/>
      <sheetName val="1、2层包柱(南面)"/>
      <sheetName val="1、2层包柱(东北面)"/>
      <sheetName val="二层玻璃框架(其他面)"/>
      <sheetName val="二层玻璃框架(西面)"/>
      <sheetName val="一层玻璃框架"/>
      <sheetName val="一层石材(西面)"/>
      <sheetName val="汽车通道侧壁"/>
      <sheetName val="汽车通道吊顶"/>
      <sheetName val="立面17层玻璃百叶"/>
      <sheetName val="BOQ-Rev.3"/>
      <sheetName val="Cost Summary"/>
      <sheetName val="材料单"/>
      <sheetName val="u_rates"/>
      <sheetName val="BOQ건축"/>
      <sheetName val="Site Expenses"/>
      <sheetName val="Architectural"/>
      <sheetName val="Cash2"/>
      <sheetName val="기계내역서"/>
      <sheetName val="Customize Your Invoice"/>
      <sheetName val="PROJECT BRIEF(EX.NEW)"/>
      <sheetName val="POWER"/>
      <sheetName val="입찰내역_발주처_양식1"/>
      <sheetName val="ANA"/>
      <sheetName val="DI-ESTI"/>
      <sheetName val="Gia vat tu"/>
      <sheetName val="Raw Data"/>
      <sheetName val="Option"/>
      <sheetName val="Windows"/>
      <sheetName val="Glass Type"/>
      <sheetName val="PriceSummary"/>
      <sheetName val="공종별_집계금액"/>
      <sheetName val="AEc입찰견적01"/>
      <sheetName val="Site, Conc &amp; Thermal Fdn Lvl"/>
      <sheetName val="Conc Works B3 - T04"/>
      <sheetName val="Conc Works T05 - T14"/>
      <sheetName val="Metal Works"/>
      <sheetName val="Conc Works B3 - T04 (ok)"/>
      <sheetName val="Plaster B3-T66"/>
      <sheetName val="BMU (PS)"/>
      <sheetName val="Strl Steel (PS)"/>
      <sheetName val="Strl Steel"/>
      <sheetName val="입찰내역_발주처_제출용1"/>
      <sheetName val="입찰내역_내부용1"/>
      <sheetName val="직접공사비_본사용1"/>
      <sheetName val="공통가설_(R1)1"/>
      <sheetName val="현장기구조직표_1"/>
      <sheetName val="标准层玻璃幕墙3700_(350)"/>
      <sheetName val="标准层玻璃幕墙4500_(350)"/>
      <sheetName val="西南面包梁（1400x350）_"/>
      <sheetName val="天井玻璃幕墙(电梯处_两侧)"/>
      <sheetName val="BOQ-Rev_3"/>
      <sheetName val="Cost_Summary"/>
      <sheetName val="Site_Expenses"/>
      <sheetName val="Customize_Your_Invoice"/>
      <sheetName val="PROJECT_BRIEF(EX_NEW)"/>
      <sheetName val="FitOutConfCentre"/>
      <sheetName val="입찰내역_발주처_양식2"/>
      <sheetName val="입찰내역_발주처_제출용2"/>
      <sheetName val="입찰내역_내부용2"/>
      <sheetName val="직접공사비_본사용2"/>
      <sheetName val="공통가설_(R1)2"/>
      <sheetName val="현장기구조직표_2"/>
      <sheetName val="标准层玻璃幕墙3700_(350)1"/>
      <sheetName val="标准层玻璃幕墙4500_(350)1"/>
      <sheetName val="西南面包梁（1400x350）_1"/>
      <sheetName val="天井玻璃幕墙(电梯处_两侧)1"/>
      <sheetName val="BOQ-Rev_31"/>
      <sheetName val="Cost_Summary1"/>
      <sheetName val="Site_Expenses1"/>
      <sheetName val="Customize_Your_Invoice1"/>
      <sheetName val="PROJECT_BRIEF(EX_NEW)1"/>
      <sheetName val="SHORT LIST"/>
      <sheetName val="Formulas"/>
      <sheetName val="HL8"/>
      <sheetName val="Variations"/>
      <sheetName val="list"/>
      <sheetName val="입찰내역_발주처_양식3"/>
      <sheetName val="입찰내역_발주처_제출용3"/>
      <sheetName val="입찰내역_내부용3"/>
      <sheetName val="직접공사비_본사용3"/>
      <sheetName val="공통가설_(R1)3"/>
      <sheetName val="현장기구조직표_3"/>
      <sheetName val="标准层玻璃幕墙3700_(350)2"/>
      <sheetName val="标准层玻璃幕墙4500_(350)2"/>
      <sheetName val="西南面包梁（1400x350）_2"/>
      <sheetName val="天井玻璃幕墙(电梯处_两侧)2"/>
      <sheetName val="BOQ-Rev_32"/>
      <sheetName val="Cost_Summary2"/>
      <sheetName val="Site_Expenses2"/>
      <sheetName val="Customize_Your_Invoice2"/>
      <sheetName val="PROJECT_BRIEF(EX_NEW)2"/>
      <sheetName val="SHORT_LIST"/>
      <sheetName val="Rate Analysis"/>
      <sheetName val="Gia_vat_tu"/>
      <sheetName val="Raw_Data"/>
      <sheetName val="Rate_Analysis"/>
      <sheetName val="Plinthbeam"/>
      <sheetName val="BM"/>
      <sheetName val="Data"/>
      <sheetName val="_Data"/>
      <sheetName val="DETAIL"/>
      <sheetName val="건내용"/>
      <sheetName val="jobhist"/>
      <sheetName val="변경집계표"/>
      <sheetName val="workscope변경"/>
      <sheetName val="금융비용"/>
      <sheetName val="기숙사_건축"/>
      <sheetName val="seletion"/>
      <sheetName val="BASE"/>
      <sheetName val="Site,_Conc_&amp;_Thermal_Fdn_Lvl"/>
      <sheetName val="Conc_Works_B3_-_T04"/>
      <sheetName val="Conc_Works_T05_-_T14"/>
      <sheetName val="Metal_Works"/>
      <sheetName val="Conc_Works_B3_-_T04_(ok)"/>
      <sheetName val="Plaster_B3-T66"/>
      <sheetName val="BMU_(PS)"/>
      <sheetName val="Strl_Steel_(PS)"/>
      <sheetName val="Strl_Steel"/>
      <sheetName val="Chiet tinh dz22"/>
      <sheetName val="1"/>
      <sheetName val="Material List "/>
      <sheetName val="finalj"/>
      <sheetName val="입찰내역_발주처_양식4"/>
      <sheetName val="입찰내역_발주처_제출용4"/>
      <sheetName val="입찰내역_내부용4"/>
      <sheetName val="직접공사비_본사용4"/>
      <sheetName val="공통가설_(R1)4"/>
      <sheetName val="현장기구조직표_4"/>
      <sheetName val="BOQ-Rev_33"/>
      <sheetName val="Cost_Summary3"/>
      <sheetName val="Site_Expenses3"/>
      <sheetName val="标准层玻璃幕墙3700_(350)3"/>
      <sheetName val="标准层玻璃幕墙4500_(350)3"/>
      <sheetName val="西南面包梁（1400x350）_3"/>
      <sheetName val="天井玻璃幕墙(电梯处_两侧)3"/>
      <sheetName val="Customize_Your_Invoice3"/>
      <sheetName val="PROJECT_BRIEF(EX_NEW)3"/>
      <sheetName val="SHORT_LIST1"/>
      <sheetName val="Gia_vat_tu1"/>
      <sheetName val="Raw_Data1"/>
      <sheetName val="Rate_Analysis1"/>
      <sheetName val="???? ??? ??"/>
      <sheetName val="MAIN Labour-Staff"/>
      <sheetName val="Room Matrix"/>
      <sheetName val="PB- 1,3,5"/>
      <sheetName val="PB - 2,4"/>
      <sheetName val="PB -6"/>
      <sheetName val="RB - 4"/>
      <sheetName val="RB-5"/>
      <sheetName val="RB - OR"/>
      <sheetName val="RB - UR"/>
      <sheetName val="PROJECT_BRIEF"/>
      <sheetName val="F - Woodwork"/>
      <sheetName val="입찰내역_발주처_양식5"/>
      <sheetName val="입찰내역_발주처_제출용5"/>
      <sheetName val="입찰내역_내부용5"/>
      <sheetName val="직접공사비_본사용5"/>
      <sheetName val="공통가설_(R1)5"/>
      <sheetName val="현장기구조직표_5"/>
      <sheetName val="标准层玻璃幕墙3700_(350)4"/>
      <sheetName val="标准层玻璃幕墙4500_(350)4"/>
      <sheetName val="西南面包梁（1400x350）_4"/>
      <sheetName val="天井玻璃幕墙(电梯处_两侧)4"/>
      <sheetName val="BOQ-Rev_34"/>
      <sheetName val="Cost_Summary4"/>
      <sheetName val="Site_Expenses4"/>
      <sheetName val="Customize_Your_Invoice4"/>
      <sheetName val="PROJECT_BRIEF(EX_NEW)4"/>
      <sheetName val="SHORT_LIST2"/>
      <sheetName val="Gia_vat_tu2"/>
      <sheetName val="Raw_Data2"/>
      <sheetName val="Glass_Type"/>
      <sheetName val="Rate_Analysis2"/>
      <sheetName val="Day work"/>
      <sheetName val="HQ-TO"/>
      <sheetName val="토목주소"/>
      <sheetName val="프랜트면허"/>
      <sheetName val="PriceList"/>
      <sheetName val="Data&amp;Lists"/>
      <sheetName val="Settings"/>
      <sheetName val="CASHFLOWS"/>
      <sheetName val="GRSummary"/>
      <sheetName val="Status List"/>
      <sheetName val="Sià_x0004_6_x0000__x0000__x0000__x0000__x0000__x0001__x0000__x0000__x0008_"/>
      <sheetName val="PROJECT_BRé¬e&amp;_x0000__x0018_ú_x0008_w_x001c_e&amp;"/>
      <sheetName val="____ ___ __"/>
      <sheetName val="Sià_x0004_6"/>
      <sheetName val="PROJECT_BRé¬e&amp;"/>
      <sheetName val="Panels (DWG)"/>
      <sheetName val="③赤紙(日文)"/>
      <sheetName val="0.0 Reference"/>
      <sheetName val="."/>
      <sheetName val="????_???_??"/>
      <sheetName val="????_???_??1"/>
      <sheetName val="PROJECT_BRIEF1"/>
      <sheetName val="Site,_Conc_&amp;_Thermal_Fdn_Lvl1"/>
      <sheetName val="Conc_Works_B3_-_T041"/>
      <sheetName val="Conc_Works_T05_-_T141"/>
      <sheetName val="Metal_Works1"/>
      <sheetName val="Conc_Works_B3_-_T04_(ok)1"/>
      <sheetName val="Plaster_B3-T661"/>
      <sheetName val="BMU_(PS)1"/>
      <sheetName val="Strl_Steel_(PS)1"/>
      <sheetName val="Strl_Steel1"/>
      <sheetName val="Glass_Type1"/>
      <sheetName val="????_???_??3"/>
      <sheetName val="Gia_vat_tu3"/>
      <sheetName val="Raw_Data3"/>
      <sheetName val="PROJECT_BRIEF3"/>
      <sheetName val="Site,_Conc_&amp;_Thermal_Fdn_Lvl3"/>
      <sheetName val="Conc_Works_B3_-_T043"/>
      <sheetName val="Conc_Works_T05_-_T143"/>
      <sheetName val="Metal_Works3"/>
      <sheetName val="Conc_Works_B3_-_T04_(ok)3"/>
      <sheetName val="Plaster_B3-T663"/>
      <sheetName val="BMU_(PS)3"/>
      <sheetName val="Strl_Steel_(PS)3"/>
      <sheetName val="Strl_Steel3"/>
      <sheetName val="Glass_Type3"/>
      <sheetName val="????_???_??2"/>
      <sheetName val="PROJECT_BRIEF2"/>
      <sheetName val="Site,_Conc_&amp;_Thermal_Fdn_Lvl2"/>
      <sheetName val="Conc_Works_B3_-_T042"/>
      <sheetName val="Conc_Works_T05_-_T142"/>
      <sheetName val="Metal_Works2"/>
      <sheetName val="Conc_Works_B3_-_T04_(ok)2"/>
      <sheetName val="Plaster_B3-T662"/>
      <sheetName val="BMU_(PS)2"/>
      <sheetName val="Strl_Steel_(PS)2"/>
      <sheetName val="Strl_Steel2"/>
      <sheetName val="Glass_Type2"/>
      <sheetName val="입찰내역_발주처_양식6"/>
      <sheetName val="????_???_??4"/>
      <sheetName val="Gia_vat_tu4"/>
      <sheetName val="Raw_Data4"/>
      <sheetName val="PROJECT_BRIEF4"/>
      <sheetName val="Site,_Conc_&amp;_Thermal_Fdn_Lvl4"/>
      <sheetName val="Conc_Works_B3_-_T044"/>
      <sheetName val="Conc_Works_T05_-_T144"/>
      <sheetName val="Metal_Works4"/>
      <sheetName val="Conc_Works_B3_-_T04_(ok)4"/>
      <sheetName val="Plaster_B3-T664"/>
      <sheetName val="BMU_(PS)4"/>
      <sheetName val="Strl_Steel_(PS)4"/>
      <sheetName val="Strl_Steel4"/>
      <sheetName val="Glass_Type4"/>
      <sheetName val="SUMMARY"/>
      <sheetName val="SPT vs PHI"/>
      <sheetName val="Labor abs-NMR"/>
      <sheetName val="DVM Sizing Calculator- 10 ips "/>
      <sheetName val="upa"/>
      <sheetName val="beam-reinft"/>
      <sheetName val="Project Data Guide"/>
      <sheetName val="Design"/>
      <sheetName val="sheet6"/>
      <sheetName val="200205C"/>
      <sheetName val="PROJ. DATA"/>
      <sheetName val=" Beams Sched "/>
      <sheetName val="Structure (2)"/>
      <sheetName val="Intro"/>
      <sheetName val="Input"/>
      <sheetName val="ICO_budzet_97"/>
      <sheetName val="CCNs"/>
      <sheetName val="3"/>
      <sheetName val="FORM5"/>
      <sheetName val="w't table"/>
      <sheetName val="2Sum"/>
      <sheetName val="3Sum"/>
      <sheetName val="4Sum"/>
      <sheetName val="5Sum"/>
      <sheetName val="6Sum"/>
      <sheetName val="Gen Req "/>
      <sheetName val="MS"/>
      <sheetName val="Z"/>
      <sheetName val="Architect"/>
      <sheetName val="공사비 내역 (가)"/>
      <sheetName val="General"/>
      <sheetName val="Demand"/>
      <sheetName val="Occ"/>
      <sheetName val="Debt overview (input)"/>
      <sheetName val="except wiring"/>
      <sheetName val="cover page"/>
      <sheetName val="SCE_LOG"/>
      <sheetName val="Main Summary"/>
      <sheetName val="PE"/>
      <sheetName val="9"/>
      <sheetName val="MASTER_RATE ANALYSIS"/>
      <sheetName val="Summ"/>
      <sheetName val="opstat"/>
      <sheetName val="costs"/>
      <sheetName val="입찰내역_발주처_양식7"/>
      <sheetName val="입찰내역_발주처_제출용6"/>
      <sheetName val="입찰내역_내부용6"/>
      <sheetName val="직접공사비_본사용6"/>
      <sheetName val="공통가설_(R1)6"/>
      <sheetName val="현장기구조직표_6"/>
      <sheetName val="BOQ-Rev_35"/>
      <sheetName val="Cost_Summary5"/>
      <sheetName val="Site_Expenses5"/>
      <sheetName val="标准层玻璃幕墙3700_(350)5"/>
      <sheetName val="标准层玻璃幕墙4500_(350)5"/>
      <sheetName val="西南面包梁（1400x350）_5"/>
      <sheetName val="天井玻璃幕墙(电梯处_两侧)5"/>
      <sheetName val="Customize_Your_Invoice5"/>
      <sheetName val="PROJECT_BRIEF(EX_NEW)5"/>
      <sheetName val="Gia_vat_tu5"/>
      <sheetName val="Raw_Data5"/>
      <sheetName val="PROJECT_BRIEF5"/>
      <sheetName val="입찰내역_발주처_양식8"/>
      <sheetName val="입찰내역_발주처_제출용7"/>
      <sheetName val="입찰내역_내부용7"/>
      <sheetName val="직접공사비_본사용7"/>
      <sheetName val="공통가설_(R1)7"/>
      <sheetName val="현장기구조직표_7"/>
      <sheetName val="BOQ-Rev_36"/>
      <sheetName val="Cost_Summary6"/>
      <sheetName val="Site_Expenses6"/>
      <sheetName val="标准层玻璃幕墙3700_(350)6"/>
      <sheetName val="标准层玻璃幕墙4500_(350)6"/>
      <sheetName val="西南面包梁（1400x350）_6"/>
      <sheetName val="天井玻璃幕墙(电梯处_两侧)6"/>
      <sheetName val="Customize_Your_Invoice6"/>
      <sheetName val="PROJECT_BRIEF(EX_NEW)6"/>
      <sheetName val="Gia_vat_tu6"/>
      <sheetName val="Raw_Data6"/>
      <sheetName val="PROJECT_BRIEF6"/>
      <sheetName val="입찰내역_발주처_양식10"/>
      <sheetName val="입찰내역_발주처_제출용9"/>
      <sheetName val="입찰내역_내부용9"/>
      <sheetName val="직접공사비_본사용9"/>
      <sheetName val="공통가설_(R1)9"/>
      <sheetName val="현장기구조직표_9"/>
      <sheetName val="BOQ-Rev_38"/>
      <sheetName val="Cost_Summary8"/>
      <sheetName val="Site_Expenses8"/>
      <sheetName val="标准层玻璃幕墙3700_(350)8"/>
      <sheetName val="标准层玻璃幕墙4500_(350)8"/>
      <sheetName val="西南面包梁（1400x350）_8"/>
      <sheetName val="天井玻璃幕墙(电梯处_两侧)8"/>
      <sheetName val="Customize_Your_Invoice8"/>
      <sheetName val="PROJECT_BRIEF(EX_NEW)8"/>
      <sheetName val="Gia_vat_tu8"/>
      <sheetName val="Raw_Data8"/>
      <sheetName val="PROJECT_BRIEF8"/>
      <sheetName val="입찰내역_발주처_양식9"/>
      <sheetName val="입찰내역_발주처_제출용8"/>
      <sheetName val="입찰내역_내부용8"/>
      <sheetName val="직접공사비_본사용8"/>
      <sheetName val="공통가설_(R1)8"/>
      <sheetName val="현장기구조직표_8"/>
      <sheetName val="BOQ-Rev_37"/>
      <sheetName val="Cost_Summary7"/>
      <sheetName val="Site_Expenses7"/>
      <sheetName val="标准层玻璃幕墙3700_(350)7"/>
      <sheetName val="标准层玻璃幕墙4500_(350)7"/>
      <sheetName val="西南面包梁（1400x350）_7"/>
      <sheetName val="天井玻璃幕墙(电梯处_两侧)7"/>
      <sheetName val="Customize_Your_Invoice7"/>
      <sheetName val="PROJECT_BRIEF(EX_NEW)7"/>
      <sheetName val="Gia_vat_tu7"/>
      <sheetName val="Raw_Data7"/>
      <sheetName val="PROJECT_BRIEF7"/>
      <sheetName val="입찰내역_발주처_양식11"/>
      <sheetName val="입찰내역_발주처_제출용10"/>
      <sheetName val="입찰내역_내부용10"/>
      <sheetName val="직접공사비_본사용10"/>
      <sheetName val="공통가설_(R1)10"/>
      <sheetName val="현장기구조직표_10"/>
      <sheetName val="BOQ-Rev_39"/>
      <sheetName val="Cost_Summary9"/>
      <sheetName val="Site_Expenses9"/>
      <sheetName val="标准层玻璃幕墙3700_(350)9"/>
      <sheetName val="标准层玻璃幕墙4500_(350)9"/>
      <sheetName val="西南面包梁（1400x350）_9"/>
      <sheetName val="天井玻璃幕墙(电梯处_两侧)9"/>
      <sheetName val="Customize_Your_Invoice9"/>
      <sheetName val="PROJECT_BRIEF(EX_NEW)9"/>
      <sheetName val="Gia_vat_tu9"/>
      <sheetName val="Raw_Data9"/>
      <sheetName val="PROJECT_BRIEF9"/>
      <sheetName val="MOS"/>
      <sheetName val="Site,_Conc_&amp;_Thermal_Fdn_Lvl5"/>
      <sheetName val="Conc_Works_B3_-_T045"/>
      <sheetName val="Conc_Works_T05_-_T145"/>
      <sheetName val="Metal_Works5"/>
      <sheetName val="Conc_Works_B3_-_T04_(ok)5"/>
      <sheetName val="Plaster_B3-T665"/>
      <sheetName val="BMU_(PS)5"/>
      <sheetName val="Strl_Steel_(PS)5"/>
      <sheetName val="Strl_Steel5"/>
      <sheetName val="Glass_Type5"/>
      <sheetName val="SHORT_LIST3"/>
      <sheetName val="Rate_Analysis3"/>
      <sheetName val="Chiet_tinh_dz22"/>
      <sheetName val="Material_List_"/>
      <sheetName val="????_???_??5"/>
      <sheetName val="MAIN_Labour-Staff"/>
      <sheetName val="Room_Matrix"/>
      <sheetName val="PB-_1,3,5"/>
      <sheetName val="PB_-_2,4"/>
      <sheetName val="PB_-6"/>
      <sheetName val="RB_-_4"/>
      <sheetName val="RB_-_OR"/>
      <sheetName val="RB_-_UR"/>
      <sheetName val="F_-_Woodwork"/>
      <sheetName val="Day_work"/>
      <sheetName val="Status_List"/>
      <sheetName val="Sià6"/>
      <sheetName val="PROJECT_BRé¬e&amp;úwe&amp;"/>
      <sheetName val="___________"/>
      <sheetName val="Panels_(DWG)"/>
      <sheetName val="0_0_Reference"/>
      <sheetName val="_"/>
      <sheetName val="ML"/>
      <sheetName val="sc"/>
      <sheetName val="금액내역서"/>
      <sheetName val="PNTEXT"/>
      <sheetName val="Vendors"/>
      <sheetName val="Data Ref"/>
      <sheetName val="입찰내역_발주처_양식12"/>
      <sheetName val="입찰내역_발주처_제출용11"/>
      <sheetName val="입찰내역_내부용11"/>
      <sheetName val="직접공사비_본사용11"/>
      <sheetName val="공통가설_(R1)11"/>
      <sheetName val="현장기구조직표_11"/>
      <sheetName val="PROJECT_BRIEF10"/>
      <sheetName val="Gia_vat_tu10"/>
      <sheetName val="Raw_Data10"/>
      <sheetName val="标准层玻璃幕墙3700_(350)10"/>
      <sheetName val="标准层玻璃幕墙4500_(350)10"/>
      <sheetName val="西南面包梁（1400x350）_10"/>
      <sheetName val="天井玻璃幕墙(电梯处_两侧)10"/>
      <sheetName val="BOQ-Rev_310"/>
      <sheetName val="Cost_Summary10"/>
      <sheetName val="Site_Expenses10"/>
      <sheetName val="Customize_Your_Invoice10"/>
      <sheetName val="PROJECT_BRIEF(EX_NEW)10"/>
      <sheetName val="LPO Register"/>
      <sheetName val="SPT_vs_PHI"/>
      <sheetName val="Labor_abs-NMR"/>
      <sheetName val="final abstract"/>
      <sheetName val="입찰내역_발주처_양식13"/>
      <sheetName val="입찰내역_발주처_제출용12"/>
      <sheetName val="입찰내역_내부용12"/>
      <sheetName val="직접공사비_본사용12"/>
      <sheetName val="공통가설_(R1)12"/>
      <sheetName val="현장기구조직표_12"/>
      <sheetName val="BOQ-Rev_311"/>
      <sheetName val="Cost_Summary11"/>
      <sheetName val="Site_Expenses11"/>
      <sheetName val="标准层玻璃幕墙3700_(350)11"/>
      <sheetName val="标准层玻璃幕墙4500_(350)11"/>
      <sheetName val="西南面包梁（1400x350）_11"/>
      <sheetName val="天井玻璃幕墙(电梯处_两侧)11"/>
      <sheetName val="Customize_Your_Invoice11"/>
      <sheetName val="PROJECT_BRIEF(EX_NEW)11"/>
      <sheetName val="Gia_vat_tu11"/>
      <sheetName val="Raw_Data11"/>
      <sheetName val="PROJECT_BRIEF11"/>
      <sheetName val="Glass_Type6"/>
      <sheetName val="Site,_Conc_&amp;_Thermal_Fdn_Lvl6"/>
      <sheetName val="Conc_Works_B3_-_T046"/>
      <sheetName val="Conc_Works_T05_-_T146"/>
      <sheetName val="Metal_Works6"/>
      <sheetName val="Conc_Works_B3_-_T04_(ok)6"/>
      <sheetName val="Plaster_B3-T666"/>
      <sheetName val="BMU_(PS)6"/>
      <sheetName val="Strl_Steel_(PS)6"/>
      <sheetName val="Strl_Steel6"/>
      <sheetName val="SHORT_LIST4"/>
      <sheetName val="Rate_Analysis4"/>
      <sheetName val="MAIN_Labour-Staff1"/>
      <sheetName val="Material_List_1"/>
      <sheetName val="Room_Matrix1"/>
      <sheetName val="PB-_1,3,51"/>
      <sheetName val="PB_-_2,41"/>
      <sheetName val="PB_-61"/>
      <sheetName val="RB_-_41"/>
      <sheetName val="RB_-_OR1"/>
      <sheetName val="RB_-_UR1"/>
      <sheetName val="????_???_??6"/>
      <sheetName val="F_-_Woodwork1"/>
      <sheetName val="Chiet_tinh_dz221"/>
      <sheetName val="Day_work1"/>
      <sheetName val="Status_List1"/>
      <sheetName val="___________1"/>
      <sheetName val="SPT_vs_PHI1"/>
      <sheetName val="Panels_(DWG)1"/>
      <sheetName val="0_0_Reference1"/>
      <sheetName val="Labor_abs-NMR1"/>
      <sheetName val="cover_page"/>
      <sheetName val="입찰내역_발주처_양식15"/>
      <sheetName val="입찰내역_발주처_제출용14"/>
      <sheetName val="입찰내역_내부용14"/>
      <sheetName val="직접공사비_본사용14"/>
      <sheetName val="공통가설_(R1)14"/>
      <sheetName val="현장기구조직표_14"/>
      <sheetName val="BOQ-Rev_313"/>
      <sheetName val="Cost_Summary13"/>
      <sheetName val="Site_Expenses13"/>
      <sheetName val="标准层玻璃幕墙3700_(350)13"/>
      <sheetName val="标准层玻璃幕墙4500_(350)13"/>
      <sheetName val="西南面包梁（1400x350）_13"/>
      <sheetName val="天井玻璃幕墙(电梯处_两侧)13"/>
      <sheetName val="Customize_Your_Invoice13"/>
      <sheetName val="PROJECT_BRIEF(EX_NEW)13"/>
      <sheetName val="Gia_vat_tu13"/>
      <sheetName val="Raw_Data13"/>
      <sheetName val="PROJECT_BRIEF13"/>
      <sheetName val="Glass_Type8"/>
      <sheetName val="Site,_Conc_&amp;_Thermal_Fdn_Lvl8"/>
      <sheetName val="Conc_Works_B3_-_T048"/>
      <sheetName val="Conc_Works_T05_-_T148"/>
      <sheetName val="Metal_Works8"/>
      <sheetName val="Conc_Works_B3_-_T04_(ok)8"/>
      <sheetName val="Plaster_B3-T668"/>
      <sheetName val="BMU_(PS)8"/>
      <sheetName val="Strl_Steel_(PS)8"/>
      <sheetName val="Strl_Steel8"/>
      <sheetName val="SHORT_LIST6"/>
      <sheetName val="Rate_Analysis6"/>
      <sheetName val="MAIN_Labour-Staff3"/>
      <sheetName val="Material_List_3"/>
      <sheetName val="Room_Matrix3"/>
      <sheetName val="PB-_1,3,53"/>
      <sheetName val="PB_-_2,43"/>
      <sheetName val="PB_-63"/>
      <sheetName val="RB_-_43"/>
      <sheetName val="RB_-_OR3"/>
      <sheetName val="RB_-_UR3"/>
      <sheetName val="????_???_??8"/>
      <sheetName val="F_-_Woodwork3"/>
      <sheetName val="Chiet_tinh_dz223"/>
      <sheetName val="Day_work3"/>
      <sheetName val="Status_List3"/>
      <sheetName val="___________3"/>
      <sheetName val="SPT_vs_PHI3"/>
      <sheetName val="Panels_(DWG)3"/>
      <sheetName val="0_0_Reference3"/>
      <sheetName val="Labor_abs-NMR3"/>
      <sheetName val="cover_page2"/>
      <sheetName val="입찰내역_발주처_양식14"/>
      <sheetName val="입찰내역_발주처_제출용13"/>
      <sheetName val="입찰내역_내부용13"/>
      <sheetName val="직접공사비_본사용13"/>
      <sheetName val="공통가설_(R1)13"/>
      <sheetName val="현장기구조직표_13"/>
      <sheetName val="BOQ-Rev_312"/>
      <sheetName val="Cost_Summary12"/>
      <sheetName val="Site_Expenses12"/>
      <sheetName val="标准层玻璃幕墙3700_(350)12"/>
      <sheetName val="标准层玻璃幕墙4500_(350)12"/>
      <sheetName val="西南面包梁（1400x350）_12"/>
      <sheetName val="天井玻璃幕墙(电梯处_两侧)12"/>
      <sheetName val="Customize_Your_Invoice12"/>
      <sheetName val="PROJECT_BRIEF(EX_NEW)12"/>
      <sheetName val="Gia_vat_tu12"/>
      <sheetName val="Raw_Data12"/>
      <sheetName val="PROJECT_BRIEF12"/>
      <sheetName val="Glass_Type7"/>
      <sheetName val="Site,_Conc_&amp;_Thermal_Fdn_Lvl7"/>
      <sheetName val="Conc_Works_B3_-_T047"/>
      <sheetName val="Conc_Works_T05_-_T147"/>
      <sheetName val="Metal_Works7"/>
      <sheetName val="Conc_Works_B3_-_T04_(ok)7"/>
      <sheetName val="Plaster_B3-T667"/>
      <sheetName val="BMU_(PS)7"/>
      <sheetName val="Strl_Steel_(PS)7"/>
      <sheetName val="Strl_Steel7"/>
      <sheetName val="SHORT_LIST5"/>
      <sheetName val="Rate_Analysis5"/>
      <sheetName val="MAIN_Labour-Staff2"/>
      <sheetName val="Material_List_2"/>
      <sheetName val="Room_Matrix2"/>
      <sheetName val="PB-_1,3,52"/>
      <sheetName val="PB_-_2,42"/>
      <sheetName val="PB_-62"/>
      <sheetName val="RB_-_42"/>
      <sheetName val="RB_-_OR2"/>
      <sheetName val="RB_-_UR2"/>
      <sheetName val="????_???_??7"/>
      <sheetName val="F_-_Woodwork2"/>
      <sheetName val="Chiet_tinh_dz222"/>
      <sheetName val="Day_work2"/>
      <sheetName val="Status_List2"/>
      <sheetName val="___________2"/>
      <sheetName val="SPT_vs_PHI2"/>
      <sheetName val="Panels_(DWG)2"/>
      <sheetName val="0_0_Reference2"/>
      <sheetName val="Labor_abs-NMR2"/>
      <sheetName val="cover_page1"/>
      <sheetName val="입찰내역_발주처_양식18"/>
      <sheetName val="입찰내역_발주처_제출용17"/>
      <sheetName val="입찰내역_내부용17"/>
      <sheetName val="직접공사비_본사용17"/>
      <sheetName val="공통가설_(R1)17"/>
      <sheetName val="현장기구조직표_17"/>
      <sheetName val="BOQ-Rev_316"/>
      <sheetName val="Cost_Summary16"/>
      <sheetName val="Site_Expenses16"/>
      <sheetName val="标准层玻璃幕墙3700_(350)16"/>
      <sheetName val="标准层玻璃幕墙4500_(350)16"/>
      <sheetName val="西南面包梁（1400x350）_16"/>
      <sheetName val="天井玻璃幕墙(电梯处_两侧)16"/>
      <sheetName val="Customize_Your_Invoice16"/>
      <sheetName val="PROJECT_BRIEF(EX_NEW)16"/>
      <sheetName val="Gia_vat_tu16"/>
      <sheetName val="Raw_Data16"/>
      <sheetName val="PROJECT_BRIEF16"/>
      <sheetName val="Glass_Type11"/>
      <sheetName val="Site,_Conc_&amp;_Thermal_Fdn_Lvl11"/>
      <sheetName val="Conc_Works_B3_-_T0411"/>
      <sheetName val="Conc_Works_T05_-_T1411"/>
      <sheetName val="Metal_Works11"/>
      <sheetName val="Conc_Works_B3_-_T04_(ok)11"/>
      <sheetName val="Plaster_B3-T6611"/>
      <sheetName val="BMU_(PS)11"/>
      <sheetName val="Strl_Steel_(PS)11"/>
      <sheetName val="Strl_Steel11"/>
      <sheetName val="SHORT_LIST9"/>
      <sheetName val="Rate_Analysis9"/>
      <sheetName val="MAIN_Labour-Staff6"/>
      <sheetName val="Material_List_6"/>
      <sheetName val="Room_Matrix6"/>
      <sheetName val="PB-_1,3,56"/>
      <sheetName val="PB_-_2,46"/>
      <sheetName val="PB_-66"/>
      <sheetName val="RB_-_46"/>
      <sheetName val="RB_-_OR6"/>
      <sheetName val="RB_-_UR6"/>
      <sheetName val="????_???_??11"/>
      <sheetName val="F_-_Woodwork6"/>
      <sheetName val="Chiet_tinh_dz226"/>
      <sheetName val="Day_work6"/>
      <sheetName val="Status_List6"/>
      <sheetName val="___________6"/>
      <sheetName val="SPT_vs_PHI6"/>
      <sheetName val="Panels_(DWG)6"/>
      <sheetName val="0_0_Reference6"/>
      <sheetName val="Labor_abs-NMR6"/>
      <sheetName val="cover_page5"/>
      <sheetName val="입찰내역_발주처_양식16"/>
      <sheetName val="입찰내역_발주처_제출용15"/>
      <sheetName val="입찰내역_내부용15"/>
      <sheetName val="직접공사비_본사용15"/>
      <sheetName val="공통가설_(R1)15"/>
      <sheetName val="현장기구조직표_15"/>
      <sheetName val="BOQ-Rev_314"/>
      <sheetName val="Cost_Summary14"/>
      <sheetName val="Site_Expenses14"/>
      <sheetName val="标准层玻璃幕墙3700_(350)14"/>
      <sheetName val="标准层玻璃幕墙4500_(350)14"/>
      <sheetName val="西南面包梁（1400x350）_14"/>
      <sheetName val="天井玻璃幕墙(电梯处_两侧)14"/>
      <sheetName val="Customize_Your_Invoice14"/>
      <sheetName val="PROJECT_BRIEF(EX_NEW)14"/>
      <sheetName val="Gia_vat_tu14"/>
      <sheetName val="Raw_Data14"/>
      <sheetName val="PROJECT_BRIEF14"/>
      <sheetName val="Glass_Type9"/>
      <sheetName val="Site,_Conc_&amp;_Thermal_Fdn_Lvl9"/>
      <sheetName val="Conc_Works_B3_-_T049"/>
      <sheetName val="Conc_Works_T05_-_T149"/>
      <sheetName val="Metal_Works9"/>
      <sheetName val="Conc_Works_B3_-_T04_(ok)9"/>
      <sheetName val="Plaster_B3-T669"/>
      <sheetName val="BMU_(PS)9"/>
      <sheetName val="Strl_Steel_(PS)9"/>
      <sheetName val="Strl_Steel9"/>
      <sheetName val="SHORT_LIST7"/>
      <sheetName val="Rate_Analysis7"/>
      <sheetName val="MAIN_Labour-Staff4"/>
      <sheetName val="Material_List_4"/>
      <sheetName val="Room_Matrix4"/>
      <sheetName val="PB-_1,3,54"/>
      <sheetName val="PB_-_2,44"/>
      <sheetName val="PB_-64"/>
      <sheetName val="RB_-_44"/>
      <sheetName val="RB_-_OR4"/>
      <sheetName val="RB_-_UR4"/>
      <sheetName val="????_???_??9"/>
      <sheetName val="F_-_Woodwork4"/>
      <sheetName val="Chiet_tinh_dz224"/>
      <sheetName val="Day_work4"/>
      <sheetName val="Status_List4"/>
      <sheetName val="___________4"/>
      <sheetName val="SPT_vs_PHI4"/>
      <sheetName val="Panels_(DWG)4"/>
      <sheetName val="0_0_Reference4"/>
      <sheetName val="Labor_abs-NMR4"/>
      <sheetName val="cover_page3"/>
      <sheetName val="입찰내역_발주처_양식17"/>
      <sheetName val="입찰내역_발주처_제출용16"/>
      <sheetName val="입찰내역_내부용16"/>
      <sheetName val="직접공사비_본사용16"/>
      <sheetName val="공통가설_(R1)16"/>
      <sheetName val="현장기구조직표_16"/>
      <sheetName val="BOQ-Rev_315"/>
      <sheetName val="Cost_Summary15"/>
      <sheetName val="Site_Expenses15"/>
      <sheetName val="标准层玻璃幕墙3700_(350)15"/>
      <sheetName val="标准层玻璃幕墙4500_(350)15"/>
      <sheetName val="西南面包梁（1400x350）_15"/>
      <sheetName val="天井玻璃幕墙(电梯处_两侧)15"/>
      <sheetName val="Customize_Your_Invoice15"/>
      <sheetName val="PROJECT_BRIEF(EX_NEW)15"/>
      <sheetName val="Gia_vat_tu15"/>
      <sheetName val="Raw_Data15"/>
      <sheetName val="PROJECT_BRIEF15"/>
      <sheetName val="Glass_Type10"/>
      <sheetName val="Site,_Conc_&amp;_Thermal_Fdn_Lvl10"/>
      <sheetName val="Conc_Works_B3_-_T0410"/>
      <sheetName val="Conc_Works_T05_-_T1410"/>
      <sheetName val="Metal_Works10"/>
      <sheetName val="Conc_Works_B3_-_T04_(ok)10"/>
      <sheetName val="Plaster_B3-T6610"/>
      <sheetName val="BMU_(PS)10"/>
      <sheetName val="Strl_Steel_(PS)10"/>
      <sheetName val="Strl_Steel10"/>
      <sheetName val="SHORT_LIST8"/>
      <sheetName val="Rate_Analysis8"/>
      <sheetName val="MAIN_Labour-Staff5"/>
      <sheetName val="Material_List_5"/>
      <sheetName val="Room_Matrix5"/>
      <sheetName val="PB-_1,3,55"/>
      <sheetName val="PB_-_2,45"/>
      <sheetName val="PB_-65"/>
      <sheetName val="RB_-_45"/>
      <sheetName val="RB_-_OR5"/>
      <sheetName val="RB_-_UR5"/>
      <sheetName val="????_???_??10"/>
      <sheetName val="F_-_Woodwork5"/>
      <sheetName val="Chiet_tinh_dz225"/>
      <sheetName val="Day_work5"/>
      <sheetName val="Status_List5"/>
      <sheetName val="___________5"/>
      <sheetName val="SPT_vs_PHI5"/>
      <sheetName val="Panels_(DWG)5"/>
      <sheetName val="0_0_Reference5"/>
      <sheetName val="Labor_abs-NMR5"/>
      <sheetName val="cover_page4"/>
      <sheetName val="입찰내역_발주처_양식19"/>
      <sheetName val="입찰내역_발주처_제출용18"/>
      <sheetName val="입찰내역_내부용18"/>
      <sheetName val="직접공사비_본사용18"/>
      <sheetName val="공통가설_(R1)18"/>
      <sheetName val="현장기구조직표_18"/>
      <sheetName val="BOQ-Rev_317"/>
      <sheetName val="Cost_Summary17"/>
      <sheetName val="Site_Expenses17"/>
      <sheetName val="标准层玻璃幕墙3700_(350)17"/>
      <sheetName val="标准层玻璃幕墙4500_(350)17"/>
      <sheetName val="西南面包梁（1400x350）_17"/>
      <sheetName val="天井玻璃幕墙(电梯处_两侧)17"/>
      <sheetName val="Customize_Your_Invoice17"/>
      <sheetName val="PROJECT_BRIEF(EX_NEW)17"/>
      <sheetName val="Gia_vat_tu17"/>
      <sheetName val="Raw_Data17"/>
      <sheetName val="PROJECT_BRIEF17"/>
      <sheetName val="Glass_Type12"/>
      <sheetName val="Site,_Conc_&amp;_Thermal_Fdn_Lvl12"/>
      <sheetName val="Conc_Works_B3_-_T0412"/>
      <sheetName val="Conc_Works_T05_-_T1412"/>
      <sheetName val="Metal_Works12"/>
      <sheetName val="Conc_Works_B3_-_T04_(ok)12"/>
      <sheetName val="Plaster_B3-T6612"/>
      <sheetName val="BMU_(PS)12"/>
      <sheetName val="Strl_Steel_(PS)12"/>
      <sheetName val="Strl_Steel12"/>
      <sheetName val="SHORT_LIST10"/>
      <sheetName val="Rate_Analysis10"/>
      <sheetName val="MAIN_Labour-Staff7"/>
      <sheetName val="Material_List_7"/>
      <sheetName val="Room_Matrix7"/>
      <sheetName val="PB-_1,3,57"/>
      <sheetName val="PB_-_2,47"/>
      <sheetName val="PB_-67"/>
      <sheetName val="RB_-_47"/>
      <sheetName val="RB_-_OR7"/>
      <sheetName val="RB_-_UR7"/>
      <sheetName val="????_???_??12"/>
      <sheetName val="F_-_Woodwork7"/>
      <sheetName val="Chiet_tinh_dz227"/>
      <sheetName val="Day_work7"/>
      <sheetName val="Status_List7"/>
      <sheetName val="___________7"/>
      <sheetName val="SPT_vs_PHI7"/>
      <sheetName val="Panels_(DWG)7"/>
      <sheetName val="0_0_Reference7"/>
      <sheetName val="Labor_abs-NMR7"/>
      <sheetName val="cover_page6"/>
      <sheetName val="입찰내역_발주처_양식20"/>
      <sheetName val="입찰내역_발주처_제출용19"/>
      <sheetName val="입찰내역_내부용19"/>
      <sheetName val="직접공사비_본사용19"/>
      <sheetName val="공통가설_(R1)19"/>
      <sheetName val="현장기구조직표_19"/>
      <sheetName val="BOQ-Rev_318"/>
      <sheetName val="Cost_Summary18"/>
      <sheetName val="Site_Expenses18"/>
      <sheetName val="标准层玻璃幕墙3700_(350)18"/>
      <sheetName val="标准层玻璃幕墙4500_(350)18"/>
      <sheetName val="西南面包梁（1400x350）_18"/>
      <sheetName val="天井玻璃幕墙(电梯处_两侧)18"/>
      <sheetName val="Customize_Your_Invoice18"/>
      <sheetName val="PROJECT_BRIEF(EX_NEW)18"/>
      <sheetName val="Gia_vat_tu18"/>
      <sheetName val="Raw_Data18"/>
      <sheetName val="PROJECT_BRIEF18"/>
      <sheetName val="Glass_Type13"/>
      <sheetName val="Site,_Conc_&amp;_Thermal_Fdn_Lvl13"/>
      <sheetName val="Conc_Works_B3_-_T0413"/>
      <sheetName val="Conc_Works_T05_-_T1413"/>
      <sheetName val="Metal_Works13"/>
      <sheetName val="Conc_Works_B3_-_T04_(ok)13"/>
      <sheetName val="Plaster_B3-T6613"/>
      <sheetName val="BMU_(PS)13"/>
      <sheetName val="Strl_Steel_(PS)13"/>
      <sheetName val="Strl_Steel13"/>
      <sheetName val="SHORT_LIST11"/>
      <sheetName val="Rate_Analysis11"/>
      <sheetName val="MAIN_Labour-Staff8"/>
      <sheetName val="Material_List_8"/>
      <sheetName val="Room_Matrix8"/>
      <sheetName val="PB-_1,3,58"/>
      <sheetName val="PB_-_2,48"/>
      <sheetName val="PB_-68"/>
      <sheetName val="RB_-_48"/>
      <sheetName val="RB_-_OR8"/>
      <sheetName val="RB_-_UR8"/>
      <sheetName val="????_???_??13"/>
      <sheetName val="F_-_Woodwork8"/>
      <sheetName val="Chiet_tinh_dz228"/>
      <sheetName val="Day_work8"/>
      <sheetName val="Status_List8"/>
      <sheetName val="___________8"/>
      <sheetName val="SPT_vs_PHI8"/>
      <sheetName val="Panels_(DWG)8"/>
      <sheetName val="0_0_Reference8"/>
      <sheetName val="Labor_abs-NMR8"/>
      <sheetName val="cover_page7"/>
      <sheetName val="입찰내역_발주처_양식21"/>
      <sheetName val="입찰내역_발주처_제출용20"/>
      <sheetName val="입찰내역_내부용20"/>
      <sheetName val="직접공사비_본사용20"/>
      <sheetName val="공통가설_(R1)20"/>
      <sheetName val="현장기구조직표_20"/>
      <sheetName val="BOQ-Rev_319"/>
      <sheetName val="Cost_Summary19"/>
      <sheetName val="Site_Expenses19"/>
      <sheetName val="标准层玻璃幕墙3700_(350)19"/>
      <sheetName val="标准层玻璃幕墙4500_(350)19"/>
      <sheetName val="西南面包梁（1400x350）_19"/>
      <sheetName val="天井玻璃幕墙(电梯处_两侧)19"/>
      <sheetName val="Customize_Your_Invoice19"/>
      <sheetName val="PROJECT_BRIEF(EX_NEW)19"/>
      <sheetName val="Gia_vat_tu19"/>
      <sheetName val="Raw_Data19"/>
      <sheetName val="PROJECT_BRIEF19"/>
      <sheetName val="Glass_Type14"/>
      <sheetName val="Site,_Conc_&amp;_Thermal_Fdn_Lvl14"/>
      <sheetName val="Conc_Works_B3_-_T0414"/>
      <sheetName val="Conc_Works_T05_-_T1414"/>
      <sheetName val="Metal_Works14"/>
      <sheetName val="Conc_Works_B3_-_T04_(ok)14"/>
      <sheetName val="Plaster_B3-T6614"/>
      <sheetName val="BMU_(PS)14"/>
      <sheetName val="Strl_Steel_(PS)14"/>
      <sheetName val="Strl_Steel14"/>
      <sheetName val="SHORT_LIST12"/>
      <sheetName val="Rate_Analysis12"/>
      <sheetName val="MAIN_Labour-Staff9"/>
      <sheetName val="Material_List_9"/>
      <sheetName val="Room_Matrix9"/>
      <sheetName val="PB-_1,3,59"/>
      <sheetName val="PB_-_2,49"/>
      <sheetName val="PB_-69"/>
      <sheetName val="RB_-_49"/>
      <sheetName val="RB_-_OR9"/>
      <sheetName val="RB_-_UR9"/>
      <sheetName val="????_???_??14"/>
      <sheetName val="F_-_Woodwork9"/>
      <sheetName val="Chiet_tinh_dz229"/>
      <sheetName val="Day_work9"/>
      <sheetName val="Status_List9"/>
      <sheetName val="___________9"/>
      <sheetName val="SPT_vs_PHI9"/>
      <sheetName val="Panels_(DWG)9"/>
      <sheetName val="0_0_Reference9"/>
      <sheetName val="Labor_abs-NMR9"/>
      <sheetName val="cover_page8"/>
      <sheetName val="입찰내역_발주처_양식22"/>
      <sheetName val="입찰내역_발주처_제출용21"/>
      <sheetName val="입찰내역_내부용21"/>
      <sheetName val="직접공사비_본사용21"/>
      <sheetName val="공통가설_(R1)21"/>
      <sheetName val="현장기구조직표_21"/>
      <sheetName val="BOQ-Rev_320"/>
      <sheetName val="Cost_Summary20"/>
      <sheetName val="Site_Expenses20"/>
      <sheetName val="标准层玻璃幕墙3700_(350)20"/>
      <sheetName val="标准层玻璃幕墙4500_(350)20"/>
      <sheetName val="西南面包梁（1400x350）_20"/>
      <sheetName val="天井玻璃幕墙(电梯处_两侧)20"/>
      <sheetName val="Customize_Your_Invoice20"/>
      <sheetName val="PROJECT_BRIEF(EX_NEW)20"/>
      <sheetName val="Gia_vat_tu20"/>
      <sheetName val="Raw_Data20"/>
      <sheetName val="PROJECT_BRIEF20"/>
      <sheetName val="Glass_Type15"/>
      <sheetName val="Site,_Conc_&amp;_Thermal_Fdn_Lvl15"/>
      <sheetName val="Conc_Works_B3_-_T0415"/>
      <sheetName val="Conc_Works_T05_-_T1415"/>
      <sheetName val="Metal_Works15"/>
      <sheetName val="Conc_Works_B3_-_T04_(ok)15"/>
      <sheetName val="Plaster_B3-T6615"/>
      <sheetName val="BMU_(PS)15"/>
      <sheetName val="Strl_Steel_(PS)15"/>
      <sheetName val="Strl_Steel15"/>
      <sheetName val="SHORT_LIST13"/>
      <sheetName val="Rate_Analysis13"/>
      <sheetName val="MAIN_Labour-Staff10"/>
      <sheetName val="Material_List_10"/>
      <sheetName val="Room_Matrix10"/>
      <sheetName val="PB-_1,3,510"/>
      <sheetName val="PB_-_2,410"/>
      <sheetName val="PB_-610"/>
      <sheetName val="RB_-_410"/>
      <sheetName val="RB_-_OR10"/>
      <sheetName val="RB_-_UR10"/>
      <sheetName val="????_???_??15"/>
      <sheetName val="F_-_Woodwork10"/>
      <sheetName val="Chiet_tinh_dz2210"/>
      <sheetName val="Day_work10"/>
      <sheetName val="Status_List10"/>
      <sheetName val="___________10"/>
      <sheetName val="SPT_vs_PHI10"/>
      <sheetName val="Panels_(DWG)10"/>
      <sheetName val="0_0_Reference10"/>
      <sheetName val="Labor_abs-NMR10"/>
      <sheetName val="cover_page9"/>
      <sheetName val="입찰내역_발주처_양식23"/>
      <sheetName val="입찰내역_발주처_제출용22"/>
      <sheetName val="입찰내역_내부용22"/>
      <sheetName val="직접공사비_본사용22"/>
      <sheetName val="공통가설_(R1)22"/>
      <sheetName val="현장기구조직표_22"/>
      <sheetName val="BOQ-Rev_321"/>
      <sheetName val="Cost_Summary21"/>
      <sheetName val="Site_Expenses21"/>
      <sheetName val="标准层玻璃幕墙3700_(350)21"/>
      <sheetName val="标准层玻璃幕墙4500_(350)21"/>
      <sheetName val="西南面包梁（1400x350）_21"/>
      <sheetName val="天井玻璃幕墙(电梯处_两侧)21"/>
      <sheetName val="Customize_Your_Invoice21"/>
      <sheetName val="PROJECT_BRIEF(EX_NEW)21"/>
      <sheetName val="Gia_vat_tu21"/>
      <sheetName val="Raw_Data21"/>
      <sheetName val="PROJECT_BRIEF21"/>
      <sheetName val="Glass_Type16"/>
      <sheetName val="Site,_Conc_&amp;_Thermal_Fdn_Lvl16"/>
      <sheetName val="Conc_Works_B3_-_T0416"/>
      <sheetName val="Conc_Works_T05_-_T1416"/>
      <sheetName val="Metal_Works16"/>
      <sheetName val="Conc_Works_B3_-_T04_(ok)16"/>
      <sheetName val="Plaster_B3-T6616"/>
      <sheetName val="BMU_(PS)16"/>
      <sheetName val="Strl_Steel_(PS)16"/>
      <sheetName val="Strl_Steel16"/>
      <sheetName val="SHORT_LIST14"/>
      <sheetName val="Rate_Analysis14"/>
      <sheetName val="MAIN_Labour-Staff11"/>
      <sheetName val="Material_List_11"/>
      <sheetName val="Room_Matrix11"/>
      <sheetName val="PB-_1,3,511"/>
      <sheetName val="PB_-_2,411"/>
      <sheetName val="PB_-611"/>
      <sheetName val="RB_-_411"/>
      <sheetName val="RB_-_OR11"/>
      <sheetName val="RB_-_UR11"/>
      <sheetName val="????_???_??16"/>
      <sheetName val="F_-_Woodwork11"/>
      <sheetName val="Chiet_tinh_dz2211"/>
      <sheetName val="Day_work11"/>
      <sheetName val="Status_List11"/>
      <sheetName val="___________11"/>
      <sheetName val="SPT_vs_PHI11"/>
      <sheetName val="Panels_(DWG)11"/>
      <sheetName val="0_0_Reference11"/>
      <sheetName val="Labor_abs-NMR11"/>
      <sheetName val="cover_page10"/>
      <sheetName val="Common Data"/>
      <sheetName val="입찰내역_발주처_양식31"/>
      <sheetName val="입찰내역_발주처_제출용30"/>
      <sheetName val="입찰내역_내부용30"/>
      <sheetName val="직접공사비_본사용30"/>
      <sheetName val="공통가설_(R1)30"/>
      <sheetName val="현장기구조직표_30"/>
      <sheetName val="BOQ-Rev_329"/>
      <sheetName val="Cost_Summary29"/>
      <sheetName val="Site_Expenses29"/>
      <sheetName val="标准层玻璃幕墙3700_(350)29"/>
      <sheetName val="标准层玻璃幕墙4500_(350)29"/>
      <sheetName val="西南面包梁（1400x350）_29"/>
      <sheetName val="天井玻璃幕墙(电梯处_两侧)29"/>
      <sheetName val="Customize_Your_Invoice29"/>
      <sheetName val="PROJECT_BRIEF(EX_NEW)29"/>
      <sheetName val="Gia_vat_tu29"/>
      <sheetName val="Raw_Data29"/>
      <sheetName val="PROJECT_BRIEF29"/>
      <sheetName val="Glass_Type24"/>
      <sheetName val="Site,_Conc_&amp;_Thermal_Fdn_Lvl24"/>
      <sheetName val="Conc_Works_B3_-_T0424"/>
      <sheetName val="Conc_Works_T05_-_T1424"/>
      <sheetName val="Metal_Works24"/>
      <sheetName val="Conc_Works_B3_-_T04_(ok)24"/>
      <sheetName val="Plaster_B3-T6624"/>
      <sheetName val="BMU_(PS)24"/>
      <sheetName val="Strl_Steel_(PS)24"/>
      <sheetName val="Strl_Steel24"/>
      <sheetName val="SHORT_LIST22"/>
      <sheetName val="Rate_Analysis22"/>
      <sheetName val="MAIN_Labour-Staff19"/>
      <sheetName val="Material_List_19"/>
      <sheetName val="Room_Matrix19"/>
      <sheetName val="PB-_1,3,519"/>
      <sheetName val="PB_-_2,419"/>
      <sheetName val="PB_-619"/>
      <sheetName val="RB_-_419"/>
      <sheetName val="RB_-_OR19"/>
      <sheetName val="RB_-_UR19"/>
      <sheetName val="????_???_??24"/>
      <sheetName val="F_-_Woodwork19"/>
      <sheetName val="Chiet_tinh_dz2219"/>
      <sheetName val="Day_work19"/>
      <sheetName val="Status_List19"/>
      <sheetName val="___________19"/>
      <sheetName val="SPT_vs_PHI19"/>
      <sheetName val="Panels_(DWG)19"/>
      <sheetName val="0_0_Reference19"/>
      <sheetName val="Labor_abs-NMR19"/>
      <sheetName val="cover_page18"/>
      <sheetName val="DVM_Sizing_Calculator-_10_ips_7"/>
      <sheetName val="Data_Ref7"/>
      <sheetName val="Gen_Req_7"/>
      <sheetName val="LPO_Register7"/>
      <sheetName val="입찰내역_발주처_양식27"/>
      <sheetName val="입찰내역_발주처_제출용26"/>
      <sheetName val="입찰내역_내부용26"/>
      <sheetName val="직접공사비_본사용26"/>
      <sheetName val="공통가설_(R1)26"/>
      <sheetName val="현장기구조직표_26"/>
      <sheetName val="BOQ-Rev_325"/>
      <sheetName val="Cost_Summary25"/>
      <sheetName val="Site_Expenses25"/>
      <sheetName val="标准层玻璃幕墙3700_(350)25"/>
      <sheetName val="标准层玻璃幕墙4500_(350)25"/>
      <sheetName val="西南面包梁（1400x350）_25"/>
      <sheetName val="天井玻璃幕墙(电梯处_两侧)25"/>
      <sheetName val="Customize_Your_Invoice25"/>
      <sheetName val="PROJECT_BRIEF(EX_NEW)25"/>
      <sheetName val="Gia_vat_tu25"/>
      <sheetName val="Raw_Data25"/>
      <sheetName val="PROJECT_BRIEF25"/>
      <sheetName val="Glass_Type20"/>
      <sheetName val="Site,_Conc_&amp;_Thermal_Fdn_Lvl20"/>
      <sheetName val="Conc_Works_B3_-_T0420"/>
      <sheetName val="Conc_Works_T05_-_T1420"/>
      <sheetName val="Metal_Works20"/>
      <sheetName val="Conc_Works_B3_-_T04_(ok)20"/>
      <sheetName val="Plaster_B3-T6620"/>
      <sheetName val="BMU_(PS)20"/>
      <sheetName val="Strl_Steel_(PS)20"/>
      <sheetName val="Strl_Steel20"/>
      <sheetName val="SHORT_LIST18"/>
      <sheetName val="Rate_Analysis18"/>
      <sheetName val="MAIN_Labour-Staff15"/>
      <sheetName val="Material_List_15"/>
      <sheetName val="Room_Matrix15"/>
      <sheetName val="PB-_1,3,515"/>
      <sheetName val="PB_-_2,415"/>
      <sheetName val="PB_-615"/>
      <sheetName val="RB_-_415"/>
      <sheetName val="RB_-_OR15"/>
      <sheetName val="RB_-_UR15"/>
      <sheetName val="????_???_??20"/>
      <sheetName val="F_-_Woodwork15"/>
      <sheetName val="Chiet_tinh_dz2215"/>
      <sheetName val="Day_work15"/>
      <sheetName val="Status_List15"/>
      <sheetName val="___________15"/>
      <sheetName val="SPT_vs_PHI15"/>
      <sheetName val="Panels_(DWG)15"/>
      <sheetName val="0_0_Reference15"/>
      <sheetName val="Labor_abs-NMR15"/>
      <sheetName val="cover_page14"/>
      <sheetName val="DVM_Sizing_Calculator-_10_ips_3"/>
      <sheetName val="Data_Ref3"/>
      <sheetName val="Gen_Req_3"/>
      <sheetName val="LPO_Register3"/>
      <sheetName val="입찰내역_발주처_양식24"/>
      <sheetName val="입찰내역_발주처_제출용23"/>
      <sheetName val="입찰내역_내부용23"/>
      <sheetName val="직접공사비_본사용23"/>
      <sheetName val="공통가설_(R1)23"/>
      <sheetName val="현장기구조직표_23"/>
      <sheetName val="BOQ-Rev_322"/>
      <sheetName val="Cost_Summary22"/>
      <sheetName val="Site_Expenses22"/>
      <sheetName val="标准层玻璃幕墙3700_(350)22"/>
      <sheetName val="标准层玻璃幕墙4500_(350)22"/>
      <sheetName val="西南面包梁（1400x350）_22"/>
      <sheetName val="天井玻璃幕墙(电梯处_两侧)22"/>
      <sheetName val="Customize_Your_Invoice22"/>
      <sheetName val="PROJECT_BRIEF(EX_NEW)22"/>
      <sheetName val="Gia_vat_tu22"/>
      <sheetName val="Raw_Data22"/>
      <sheetName val="PROJECT_BRIEF22"/>
      <sheetName val="Glass_Type17"/>
      <sheetName val="Site,_Conc_&amp;_Thermal_Fdn_Lvl17"/>
      <sheetName val="Conc_Works_B3_-_T0417"/>
      <sheetName val="Conc_Works_T05_-_T1417"/>
      <sheetName val="Metal_Works17"/>
      <sheetName val="Conc_Works_B3_-_T04_(ok)17"/>
      <sheetName val="Plaster_B3-T6617"/>
      <sheetName val="BMU_(PS)17"/>
      <sheetName val="Strl_Steel_(PS)17"/>
      <sheetName val="Strl_Steel17"/>
      <sheetName val="SHORT_LIST15"/>
      <sheetName val="Rate_Analysis15"/>
      <sheetName val="MAIN_Labour-Staff12"/>
      <sheetName val="Material_List_12"/>
      <sheetName val="Room_Matrix12"/>
      <sheetName val="PB-_1,3,512"/>
      <sheetName val="PB_-_2,412"/>
      <sheetName val="PB_-612"/>
      <sheetName val="RB_-_412"/>
      <sheetName val="RB_-_OR12"/>
      <sheetName val="RB_-_UR12"/>
      <sheetName val="????_???_??17"/>
      <sheetName val="F_-_Woodwork12"/>
      <sheetName val="Chiet_tinh_dz2212"/>
      <sheetName val="Day_work12"/>
      <sheetName val="Status_List12"/>
      <sheetName val="___________12"/>
      <sheetName val="SPT_vs_PHI12"/>
      <sheetName val="Panels_(DWG)12"/>
      <sheetName val="0_0_Reference12"/>
      <sheetName val="Labor_abs-NMR12"/>
      <sheetName val="cover_page11"/>
      <sheetName val="DVM_Sizing_Calculator-_10_ips_"/>
      <sheetName val="Data_Ref"/>
      <sheetName val="Gen_Req_"/>
      <sheetName val="LPO_Register"/>
      <sheetName val="입찰내역_발주처_양식25"/>
      <sheetName val="입찰내역_발주처_제출용24"/>
      <sheetName val="입찰내역_내부용24"/>
      <sheetName val="직접공사비_본사용24"/>
      <sheetName val="공통가설_(R1)24"/>
      <sheetName val="현장기구조직표_24"/>
      <sheetName val="BOQ-Rev_323"/>
      <sheetName val="Cost_Summary23"/>
      <sheetName val="Site_Expenses23"/>
      <sheetName val="标准层玻璃幕墙3700_(350)23"/>
      <sheetName val="标准层玻璃幕墙4500_(350)23"/>
      <sheetName val="西南面包梁（1400x350）_23"/>
      <sheetName val="天井玻璃幕墙(电梯处_两侧)23"/>
      <sheetName val="Customize_Your_Invoice23"/>
      <sheetName val="PROJECT_BRIEF(EX_NEW)23"/>
      <sheetName val="Gia_vat_tu23"/>
      <sheetName val="Raw_Data23"/>
      <sheetName val="PROJECT_BRIEF23"/>
      <sheetName val="Glass_Type18"/>
      <sheetName val="Site,_Conc_&amp;_Thermal_Fdn_Lvl18"/>
      <sheetName val="Conc_Works_B3_-_T0418"/>
      <sheetName val="Conc_Works_T05_-_T1418"/>
      <sheetName val="Metal_Works18"/>
      <sheetName val="Conc_Works_B3_-_T04_(ok)18"/>
      <sheetName val="Plaster_B3-T6618"/>
      <sheetName val="BMU_(PS)18"/>
      <sheetName val="Strl_Steel_(PS)18"/>
      <sheetName val="Strl_Steel18"/>
      <sheetName val="SHORT_LIST16"/>
      <sheetName val="Rate_Analysis16"/>
      <sheetName val="MAIN_Labour-Staff13"/>
      <sheetName val="Material_List_13"/>
      <sheetName val="Room_Matrix13"/>
      <sheetName val="PB-_1,3,513"/>
      <sheetName val="PB_-_2,413"/>
      <sheetName val="PB_-613"/>
      <sheetName val="RB_-_413"/>
      <sheetName val="RB_-_OR13"/>
      <sheetName val="RB_-_UR13"/>
      <sheetName val="????_???_??18"/>
      <sheetName val="F_-_Woodwork13"/>
      <sheetName val="Chiet_tinh_dz2213"/>
      <sheetName val="Day_work13"/>
      <sheetName val="Status_List13"/>
      <sheetName val="___________13"/>
      <sheetName val="SPT_vs_PHI13"/>
      <sheetName val="Panels_(DWG)13"/>
      <sheetName val="0_0_Reference13"/>
      <sheetName val="Labor_abs-NMR13"/>
      <sheetName val="cover_page12"/>
      <sheetName val="DVM_Sizing_Calculator-_10_ips_1"/>
      <sheetName val="Data_Ref1"/>
      <sheetName val="Gen_Req_1"/>
      <sheetName val="LPO_Register1"/>
      <sheetName val="입찰내역_발주처_양식26"/>
      <sheetName val="입찰내역_발주처_제출용25"/>
      <sheetName val="입찰내역_내부용25"/>
      <sheetName val="직접공사비_본사용25"/>
      <sheetName val="공통가설_(R1)25"/>
      <sheetName val="현장기구조직표_25"/>
      <sheetName val="BOQ-Rev_324"/>
      <sheetName val="Cost_Summary24"/>
      <sheetName val="Site_Expenses24"/>
      <sheetName val="标准层玻璃幕墙3700_(350)24"/>
      <sheetName val="标准层玻璃幕墙4500_(350)24"/>
      <sheetName val="西南面包梁（1400x350）_24"/>
      <sheetName val="天井玻璃幕墙(电梯处_两侧)24"/>
      <sheetName val="Customize_Your_Invoice24"/>
      <sheetName val="PROJECT_BRIEF(EX_NEW)24"/>
      <sheetName val="Gia_vat_tu24"/>
      <sheetName val="Raw_Data24"/>
      <sheetName val="PROJECT_BRIEF24"/>
      <sheetName val="Glass_Type19"/>
      <sheetName val="Site,_Conc_&amp;_Thermal_Fdn_Lvl19"/>
      <sheetName val="Conc_Works_B3_-_T0419"/>
      <sheetName val="Conc_Works_T05_-_T1419"/>
      <sheetName val="Metal_Works19"/>
      <sheetName val="Conc_Works_B3_-_T04_(ok)19"/>
      <sheetName val="Plaster_B3-T6619"/>
      <sheetName val="BMU_(PS)19"/>
      <sheetName val="Strl_Steel_(PS)19"/>
      <sheetName val="Strl_Steel19"/>
      <sheetName val="SHORT_LIST17"/>
      <sheetName val="Rate_Analysis17"/>
      <sheetName val="MAIN_Labour-Staff14"/>
      <sheetName val="Material_List_14"/>
      <sheetName val="Room_Matrix14"/>
      <sheetName val="PB-_1,3,514"/>
      <sheetName val="PB_-_2,414"/>
      <sheetName val="PB_-614"/>
      <sheetName val="RB_-_414"/>
      <sheetName val="RB_-_OR14"/>
      <sheetName val="RB_-_UR14"/>
      <sheetName val="????_???_??19"/>
      <sheetName val="F_-_Woodwork14"/>
      <sheetName val="Chiet_tinh_dz2214"/>
      <sheetName val="Day_work14"/>
      <sheetName val="Status_List14"/>
      <sheetName val="___________14"/>
      <sheetName val="SPT_vs_PHI14"/>
      <sheetName val="Panels_(DWG)14"/>
      <sheetName val="0_0_Reference14"/>
      <sheetName val="Labor_abs-NMR14"/>
      <sheetName val="cover_page13"/>
      <sheetName val="DVM_Sizing_Calculator-_10_ips_2"/>
      <sheetName val="Data_Ref2"/>
      <sheetName val="Gen_Req_2"/>
      <sheetName val="LPO_Register2"/>
      <sheetName val="입찰내역_발주처_양식30"/>
      <sheetName val="입찰내역_발주처_제출용29"/>
      <sheetName val="입찰내역_내부용29"/>
      <sheetName val="직접공사비_본사용29"/>
      <sheetName val="공통가설_(R1)29"/>
      <sheetName val="현장기구조직표_29"/>
      <sheetName val="BOQ-Rev_328"/>
      <sheetName val="Cost_Summary28"/>
      <sheetName val="Site_Expenses28"/>
      <sheetName val="标准层玻璃幕墙3700_(350)28"/>
      <sheetName val="标准层玻璃幕墙4500_(350)28"/>
      <sheetName val="西南面包梁（1400x350）_28"/>
      <sheetName val="天井玻璃幕墙(电梯处_两侧)28"/>
      <sheetName val="Customize_Your_Invoice28"/>
      <sheetName val="PROJECT_BRIEF(EX_NEW)28"/>
      <sheetName val="Gia_vat_tu28"/>
      <sheetName val="Raw_Data28"/>
      <sheetName val="PROJECT_BRIEF28"/>
      <sheetName val="Glass_Type23"/>
      <sheetName val="Site,_Conc_&amp;_Thermal_Fdn_Lvl23"/>
      <sheetName val="Conc_Works_B3_-_T0423"/>
      <sheetName val="Conc_Works_T05_-_T1423"/>
      <sheetName val="Metal_Works23"/>
      <sheetName val="Conc_Works_B3_-_T04_(ok)23"/>
      <sheetName val="Plaster_B3-T6623"/>
      <sheetName val="BMU_(PS)23"/>
      <sheetName val="Strl_Steel_(PS)23"/>
      <sheetName val="Strl_Steel23"/>
      <sheetName val="SHORT_LIST21"/>
      <sheetName val="Rate_Analysis21"/>
      <sheetName val="MAIN_Labour-Staff18"/>
      <sheetName val="Material_List_18"/>
      <sheetName val="Room_Matrix18"/>
      <sheetName val="PB-_1,3,518"/>
      <sheetName val="PB_-_2,418"/>
      <sheetName val="PB_-618"/>
      <sheetName val="RB_-_418"/>
      <sheetName val="RB_-_OR18"/>
      <sheetName val="RB_-_UR18"/>
      <sheetName val="????_???_??23"/>
      <sheetName val="F_-_Woodwork18"/>
      <sheetName val="Chiet_tinh_dz2218"/>
      <sheetName val="Day_work18"/>
      <sheetName val="Status_List18"/>
      <sheetName val="___________18"/>
      <sheetName val="SPT_vs_PHI18"/>
      <sheetName val="Panels_(DWG)18"/>
      <sheetName val="0_0_Reference18"/>
      <sheetName val="Labor_abs-NMR18"/>
      <sheetName val="cover_page17"/>
      <sheetName val="DVM_Sizing_Calculator-_10_ips_6"/>
      <sheetName val="Data_Ref6"/>
      <sheetName val="Gen_Req_6"/>
      <sheetName val="LPO_Register6"/>
      <sheetName val="입찰내역_발주처_양식28"/>
      <sheetName val="입찰내역_발주처_제출용27"/>
      <sheetName val="입찰내역_내부용27"/>
      <sheetName val="직접공사비_본사용27"/>
      <sheetName val="공통가설_(R1)27"/>
      <sheetName val="현장기구조직표_27"/>
      <sheetName val="BOQ-Rev_326"/>
      <sheetName val="Cost_Summary26"/>
      <sheetName val="Site_Expenses26"/>
      <sheetName val="标准层玻璃幕墙3700_(350)26"/>
      <sheetName val="标准层玻璃幕墙4500_(350)26"/>
      <sheetName val="西南面包梁（1400x350）_26"/>
      <sheetName val="天井玻璃幕墙(电梯处_两侧)26"/>
      <sheetName val="Customize_Your_Invoice26"/>
      <sheetName val="PROJECT_BRIEF(EX_NEW)26"/>
      <sheetName val="Gia_vat_tu26"/>
      <sheetName val="Raw_Data26"/>
      <sheetName val="PROJECT_BRIEF26"/>
      <sheetName val="Glass_Type21"/>
      <sheetName val="Site,_Conc_&amp;_Thermal_Fdn_Lvl21"/>
      <sheetName val="Conc_Works_B3_-_T0421"/>
      <sheetName val="Conc_Works_T05_-_T1421"/>
      <sheetName val="Metal_Works21"/>
      <sheetName val="Conc_Works_B3_-_T04_(ok)21"/>
      <sheetName val="Plaster_B3-T6621"/>
      <sheetName val="BMU_(PS)21"/>
      <sheetName val="Strl_Steel_(PS)21"/>
      <sheetName val="Strl_Steel21"/>
      <sheetName val="SHORT_LIST19"/>
      <sheetName val="Rate_Analysis19"/>
      <sheetName val="MAIN_Labour-Staff16"/>
      <sheetName val="Material_List_16"/>
      <sheetName val="Room_Matrix16"/>
      <sheetName val="PB-_1,3,516"/>
      <sheetName val="PB_-_2,416"/>
      <sheetName val="PB_-616"/>
      <sheetName val="RB_-_416"/>
      <sheetName val="RB_-_OR16"/>
      <sheetName val="RB_-_UR16"/>
      <sheetName val="????_???_??21"/>
      <sheetName val="F_-_Woodwork16"/>
      <sheetName val="Chiet_tinh_dz2216"/>
      <sheetName val="Day_work16"/>
      <sheetName val="Status_List16"/>
      <sheetName val="___________16"/>
      <sheetName val="SPT_vs_PHI16"/>
      <sheetName val="Panels_(DWG)16"/>
      <sheetName val="0_0_Reference16"/>
      <sheetName val="Labor_abs-NMR16"/>
      <sheetName val="cover_page15"/>
      <sheetName val="DVM_Sizing_Calculator-_10_ips_4"/>
      <sheetName val="Data_Ref4"/>
      <sheetName val="Gen_Req_4"/>
      <sheetName val="LPO_Register4"/>
      <sheetName val="입찰내역_발주처_양식29"/>
      <sheetName val="입찰내역_발주처_제출용28"/>
      <sheetName val="입찰내역_내부용28"/>
      <sheetName val="직접공사비_본사용28"/>
      <sheetName val="공통가설_(R1)28"/>
      <sheetName val="현장기구조직표_28"/>
      <sheetName val="BOQ-Rev_327"/>
      <sheetName val="Cost_Summary27"/>
      <sheetName val="Site_Expenses27"/>
      <sheetName val="标准层玻璃幕墙3700_(350)27"/>
      <sheetName val="标准层玻璃幕墙4500_(350)27"/>
      <sheetName val="西南面包梁（1400x350）_27"/>
      <sheetName val="天井玻璃幕墙(电梯处_两侧)27"/>
      <sheetName val="Customize_Your_Invoice27"/>
      <sheetName val="PROJECT_BRIEF(EX_NEW)27"/>
      <sheetName val="Gia_vat_tu27"/>
      <sheetName val="Raw_Data27"/>
      <sheetName val="PROJECT_BRIEF27"/>
      <sheetName val="Glass_Type22"/>
      <sheetName val="Site,_Conc_&amp;_Thermal_Fdn_Lvl22"/>
      <sheetName val="Conc_Works_B3_-_T0422"/>
      <sheetName val="Conc_Works_T05_-_T1422"/>
      <sheetName val="Metal_Works22"/>
      <sheetName val="Conc_Works_B3_-_T04_(ok)22"/>
      <sheetName val="Plaster_B3-T6622"/>
      <sheetName val="BMU_(PS)22"/>
      <sheetName val="Strl_Steel_(PS)22"/>
      <sheetName val="Strl_Steel22"/>
      <sheetName val="SHORT_LIST20"/>
      <sheetName val="Rate_Analysis20"/>
      <sheetName val="MAIN_Labour-Staff17"/>
      <sheetName val="Material_List_17"/>
      <sheetName val="Room_Matrix17"/>
      <sheetName val="PB-_1,3,517"/>
      <sheetName val="PB_-_2,417"/>
      <sheetName val="PB_-617"/>
      <sheetName val="RB_-_417"/>
      <sheetName val="RB_-_OR17"/>
      <sheetName val="RB_-_UR17"/>
      <sheetName val="????_???_??22"/>
      <sheetName val="F_-_Woodwork17"/>
      <sheetName val="Chiet_tinh_dz2217"/>
      <sheetName val="Day_work17"/>
      <sheetName val="Status_List17"/>
      <sheetName val="___________17"/>
      <sheetName val="SPT_vs_PHI17"/>
      <sheetName val="Panels_(DWG)17"/>
      <sheetName val="0_0_Reference17"/>
      <sheetName val="Labor_abs-NMR17"/>
      <sheetName val="cover_page16"/>
      <sheetName val="DVM_Sizing_Calculator-_10_ips_5"/>
      <sheetName val="Data_Ref5"/>
      <sheetName val="Gen_Req_5"/>
      <sheetName val="LPO_Register5"/>
      <sheetName val="입찰내역_발주처_양식32"/>
      <sheetName val="입찰내역_발주처_제출용31"/>
      <sheetName val="입찰내역_내부용31"/>
      <sheetName val="직접공사비_본사용31"/>
      <sheetName val="공통가설_(R1)31"/>
      <sheetName val="현장기구조직표_31"/>
      <sheetName val="BOQ-Rev_330"/>
      <sheetName val="Cost_Summary30"/>
      <sheetName val="Site_Expenses30"/>
      <sheetName val="标准层玻璃幕墙3700_(350)30"/>
      <sheetName val="标准层玻璃幕墙4500_(350)30"/>
      <sheetName val="西南面包梁（1400x350）_30"/>
      <sheetName val="天井玻璃幕墙(电梯处_两侧)30"/>
      <sheetName val="Customize_Your_Invoice30"/>
      <sheetName val="PROJECT_BRIEF(EX_NEW)30"/>
      <sheetName val="Gia_vat_tu30"/>
      <sheetName val="Raw_Data30"/>
      <sheetName val="PROJECT_BRIEF30"/>
      <sheetName val="Glass_Type25"/>
      <sheetName val="Site,_Conc_&amp;_Thermal_Fdn_Lvl25"/>
      <sheetName val="Conc_Works_B3_-_T0425"/>
      <sheetName val="Conc_Works_T05_-_T1425"/>
      <sheetName val="Metal_Works25"/>
      <sheetName val="Conc_Works_B3_-_T04_(ok)25"/>
      <sheetName val="Plaster_B3-T6625"/>
      <sheetName val="BMU_(PS)25"/>
      <sheetName val="Strl_Steel_(PS)25"/>
      <sheetName val="Strl_Steel25"/>
      <sheetName val="SHORT_LIST23"/>
      <sheetName val="Rate_Analysis23"/>
      <sheetName val="MAIN_Labour-Staff20"/>
      <sheetName val="Material_List_20"/>
      <sheetName val="Room_Matrix20"/>
      <sheetName val="PB-_1,3,520"/>
      <sheetName val="PB_-_2,420"/>
      <sheetName val="PB_-620"/>
      <sheetName val="RB_-_420"/>
      <sheetName val="RB_-_OR20"/>
      <sheetName val="RB_-_UR20"/>
      <sheetName val="????_???_??25"/>
      <sheetName val="F_-_Woodwork20"/>
      <sheetName val="Chiet_tinh_dz2220"/>
      <sheetName val="Day_work20"/>
      <sheetName val="Status_List20"/>
      <sheetName val="___________20"/>
      <sheetName val="SPT_vs_PHI20"/>
      <sheetName val="Panels_(DWG)20"/>
      <sheetName val="0_0_Reference20"/>
      <sheetName val="Labor_abs-NMR20"/>
      <sheetName val="cover_page19"/>
      <sheetName val="DVM_Sizing_Calculator-_10_ips_8"/>
      <sheetName val="Data_Ref8"/>
      <sheetName val="Gen_Req_8"/>
      <sheetName val="LPO_Register8"/>
      <sheetName val="intr stool brkup"/>
      <sheetName val="입찰내역_발주처_양식33"/>
      <sheetName val="입찰내역_발주처_제출용32"/>
      <sheetName val="입찰내역_내부용32"/>
      <sheetName val="직접공사비_본사용32"/>
      <sheetName val="공통가설_(R1)32"/>
      <sheetName val="현장기구조직표_32"/>
      <sheetName val="BOQ-Rev_331"/>
      <sheetName val="Cost_Summary31"/>
      <sheetName val="Site_Expenses31"/>
      <sheetName val="标准层玻璃幕墙3700_(350)31"/>
      <sheetName val="标准层玻璃幕墙4500_(350)31"/>
      <sheetName val="西南面包梁（1400x350）_31"/>
      <sheetName val="天井玻璃幕墙(电梯处_两侧)31"/>
      <sheetName val="Customize_Your_Invoice31"/>
      <sheetName val="PROJECT_BRIEF(EX_NEW)31"/>
      <sheetName val="Gia_vat_tu31"/>
      <sheetName val="Raw_Data31"/>
      <sheetName val="PROJECT_BRIEF31"/>
      <sheetName val="Glass_Type26"/>
      <sheetName val="Site,_Conc_&amp;_Thermal_Fdn_Lvl26"/>
      <sheetName val="Conc_Works_B3_-_T0426"/>
      <sheetName val="Conc_Works_T05_-_T1426"/>
      <sheetName val="Metal_Works26"/>
      <sheetName val="Conc_Works_B3_-_T04_(ok)26"/>
      <sheetName val="Plaster_B3-T6626"/>
      <sheetName val="BMU_(PS)26"/>
      <sheetName val="Strl_Steel_(PS)26"/>
      <sheetName val="Strl_Steel26"/>
      <sheetName val="SHORT_LIST24"/>
      <sheetName val="Rate_Analysis24"/>
      <sheetName val="MAIN_Labour-Staff21"/>
      <sheetName val="Material_List_21"/>
      <sheetName val="Room_Matrix21"/>
      <sheetName val="PB-_1,3,521"/>
      <sheetName val="PB_-_2,421"/>
      <sheetName val="PB_-621"/>
      <sheetName val="RB_-_421"/>
      <sheetName val="RB_-_OR21"/>
      <sheetName val="RB_-_UR21"/>
      <sheetName val="????_???_??26"/>
      <sheetName val="F_-_Woodwork21"/>
      <sheetName val="Chiet_tinh_dz2221"/>
      <sheetName val="Day_work21"/>
      <sheetName val="Status_List21"/>
      <sheetName val="___________21"/>
      <sheetName val="SPT_vs_PHI21"/>
      <sheetName val="Panels_(DWG)21"/>
      <sheetName val="0_0_Reference21"/>
      <sheetName val="Labor_abs-NMR21"/>
      <sheetName val="cover_page20"/>
      <sheetName val="DVM_Sizing_Calculator-_10_ips_9"/>
      <sheetName val="Data_Ref9"/>
      <sheetName val="Gen_Req_9"/>
      <sheetName val="LPO_Register9"/>
      <sheetName val="_1"/>
      <sheetName val="Common_Data"/>
      <sheetName val="입찰내역_발주처_양식34"/>
      <sheetName val="입찰내역_발주처_제출용33"/>
      <sheetName val="입찰내역_내부용33"/>
      <sheetName val="직접공사비_본사용33"/>
      <sheetName val="공통가설_(R1)33"/>
      <sheetName val="현장기구조직표_33"/>
      <sheetName val="BOQ-Rev_332"/>
      <sheetName val="Cost_Summary32"/>
      <sheetName val="Site_Expenses32"/>
      <sheetName val="标准层玻璃幕墙3700_(350)32"/>
      <sheetName val="标准层玻璃幕墙4500_(350)32"/>
      <sheetName val="西南面包梁（1400x350）_32"/>
      <sheetName val="天井玻璃幕墙(电梯处_两侧)32"/>
      <sheetName val="Customize_Your_Invoice32"/>
      <sheetName val="PROJECT_BRIEF(EX_NEW)32"/>
      <sheetName val="Gia_vat_tu32"/>
      <sheetName val="Raw_Data32"/>
      <sheetName val="PROJECT_BRIEF32"/>
      <sheetName val="Glass_Type27"/>
      <sheetName val="Site,_Conc_&amp;_Thermal_Fdn_Lvl27"/>
      <sheetName val="Conc_Works_B3_-_T0427"/>
      <sheetName val="Conc_Works_T05_-_T1427"/>
      <sheetName val="Metal_Works27"/>
      <sheetName val="Conc_Works_B3_-_T04_(ok)27"/>
      <sheetName val="Plaster_B3-T6627"/>
      <sheetName val="BMU_(PS)27"/>
      <sheetName val="Strl_Steel_(PS)27"/>
      <sheetName val="Strl_Steel27"/>
      <sheetName val="SHORT_LIST25"/>
      <sheetName val="Rate_Analysis25"/>
      <sheetName val="MAIN_Labour-Staff22"/>
      <sheetName val="Material_List_22"/>
      <sheetName val="Room_Matrix22"/>
      <sheetName val="PB-_1,3,522"/>
      <sheetName val="PB_-_2,422"/>
      <sheetName val="PB_-622"/>
      <sheetName val="RB_-_422"/>
      <sheetName val="RB_-_OR22"/>
      <sheetName val="RB_-_UR22"/>
      <sheetName val="????_???_??27"/>
      <sheetName val="F_-_Woodwork22"/>
      <sheetName val="Chiet_tinh_dz2222"/>
      <sheetName val="Day_work22"/>
      <sheetName val="Status_List22"/>
      <sheetName val="___________22"/>
      <sheetName val="SPT_vs_PHI22"/>
      <sheetName val="Panels_(DWG)22"/>
      <sheetName val="0_0_Reference22"/>
      <sheetName val="Labor_abs-NMR22"/>
      <sheetName val="cover_page21"/>
      <sheetName val="DVM_Sizing_Calculator-_10_ips10"/>
      <sheetName val="Data_Ref10"/>
      <sheetName val="Gen_Req_10"/>
      <sheetName val="LPO_Register10"/>
      <sheetName val="_2"/>
      <sheetName val="Common_Data1"/>
      <sheetName val="Dropdowns"/>
      <sheetName val="VE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VO Not yet Agreed"/>
      <sheetName val="VO Anticipated"/>
      <sheetName val="EW"/>
      <sheetName val="Controls"/>
      <sheetName val="Data sheet"/>
      <sheetName val="标准层玻璃幕墙耳㫚⤂_x0000_鸀⁦_x0000__x0001__x0000__x0000_栀"/>
      <sheetName val="Measure"/>
      <sheetName val="입찰내역_발주처_양식35"/>
      <sheetName val="입찰내역_발주처_제출용34"/>
      <sheetName val="입찰내역_내부용34"/>
      <sheetName val="직접공사비_본사용34"/>
      <sheetName val="공통가설_(R1)34"/>
      <sheetName val="현장기구조직표_34"/>
      <sheetName val="BOQ-Rev_333"/>
      <sheetName val="Cost_Summary33"/>
      <sheetName val="Site_Expenses33"/>
      <sheetName val="标准层玻璃幕墙3700_(350)33"/>
      <sheetName val="标准层玻璃幕墙4500_(350)33"/>
      <sheetName val="西南面包梁（1400x350）_33"/>
      <sheetName val="天井玻璃幕墙(电梯处_两侧)33"/>
      <sheetName val="Customize_Your_Invoice33"/>
      <sheetName val="PROJECT_BRIEF(EX_NEW)33"/>
      <sheetName val="Gia_vat_tu33"/>
      <sheetName val="Raw_Data33"/>
      <sheetName val="PROJECT_BRIEF33"/>
      <sheetName val="Glass_Type28"/>
      <sheetName val="Site,_Conc_&amp;_Thermal_Fdn_Lvl28"/>
      <sheetName val="Conc_Works_B3_-_T0428"/>
      <sheetName val="Conc_Works_T05_-_T1428"/>
      <sheetName val="Metal_Works28"/>
      <sheetName val="Conc_Works_B3_-_T04_(ok)28"/>
      <sheetName val="Plaster_B3-T6628"/>
      <sheetName val="BMU_(PS)28"/>
      <sheetName val="Strl_Steel_(PS)28"/>
      <sheetName val="Strl_Steel28"/>
      <sheetName val="SHORT_LIST26"/>
      <sheetName val="Rate_Analysis26"/>
      <sheetName val="MAIN_Labour-Staff23"/>
      <sheetName val="Material_List_23"/>
      <sheetName val="Room_Matrix23"/>
      <sheetName val="PB-_1,3,523"/>
      <sheetName val="PB_-_2,423"/>
      <sheetName val="PB_-623"/>
      <sheetName val="RB_-_423"/>
      <sheetName val="RB_-_OR23"/>
      <sheetName val="RB_-_UR23"/>
      <sheetName val="????_???_??28"/>
      <sheetName val="F_-_Woodwork23"/>
      <sheetName val="Chiet_tinh_dz2223"/>
      <sheetName val="Day_work23"/>
      <sheetName val="Status_List23"/>
      <sheetName val="___________23"/>
      <sheetName val="SPT_vs_PHI23"/>
      <sheetName val="Panels_(DWG)23"/>
      <sheetName val="0_0_Reference23"/>
      <sheetName val="Labor_abs-NMR23"/>
      <sheetName val="cover_page22"/>
      <sheetName val="DVM_Sizing_Calculator-_10_ips11"/>
      <sheetName val="Data_Ref11"/>
      <sheetName val="Gen_Req_11"/>
      <sheetName val="LPO_Register11"/>
      <sheetName val="_3"/>
      <sheetName val="Common_Data2"/>
      <sheetName val="w't_table"/>
      <sheetName val="Main_Summary"/>
      <sheetName val="공사비_내역_(가)"/>
      <sheetName val="PROJ__DATA"/>
      <sheetName val="_Beams_Sched_"/>
      <sheetName val="Structure_(2)"/>
      <sheetName val="Debt_overview_(input)"/>
      <sheetName val="except_wiring"/>
      <sheetName val="MASTER_RATE_ANALYSIS"/>
      <sheetName val="Project_Data_Guide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VO_Not_yet_Agreed"/>
      <sheetName val="VO_Anticipated"/>
      <sheetName val="final_abstract"/>
      <sheetName val="Data_sheet"/>
      <sheetName val="标准层玻璃幕墙耳㫚⤂鸀⁦栀"/>
      <sheetName val="intr_stool_brkup"/>
      <sheetName val="입찰내역_발주처_양식36"/>
      <sheetName val="입찰내역_발주처_제출용35"/>
      <sheetName val="입찰내역_내부용35"/>
      <sheetName val="직접공사비_본사용35"/>
      <sheetName val="공통가설_(R1)35"/>
      <sheetName val="현장기구조직표_35"/>
      <sheetName val="BOQ-Rev_334"/>
      <sheetName val="Cost_Summary34"/>
      <sheetName val="Site_Expenses34"/>
      <sheetName val="标准层玻璃幕墙3700_(350)34"/>
      <sheetName val="标准层玻璃幕墙4500_(350)34"/>
      <sheetName val="西南面包梁（1400x350）_34"/>
      <sheetName val="天井玻璃幕墙(电梯处_两侧)34"/>
      <sheetName val="Customize_Your_Invoice34"/>
      <sheetName val="PROJECT_BRIEF(EX_NEW)34"/>
      <sheetName val="Gia_vat_tu34"/>
      <sheetName val="Raw_Data34"/>
      <sheetName val="PROJECT_BRIEF34"/>
      <sheetName val="Glass_Type29"/>
      <sheetName val="Site,_Conc_&amp;_Thermal_Fdn_Lvl29"/>
      <sheetName val="Conc_Works_B3_-_T0429"/>
      <sheetName val="Conc_Works_T05_-_T1429"/>
      <sheetName val="Metal_Works29"/>
      <sheetName val="Conc_Works_B3_-_T04_(ok)29"/>
      <sheetName val="Plaster_B3-T6629"/>
      <sheetName val="BMU_(PS)29"/>
      <sheetName val="Strl_Steel_(PS)29"/>
      <sheetName val="Strl_Steel29"/>
      <sheetName val="SHORT_LIST27"/>
      <sheetName val="Rate_Analysis27"/>
      <sheetName val="MAIN_Labour-Staff24"/>
      <sheetName val="Material_List_24"/>
      <sheetName val="Room_Matrix24"/>
      <sheetName val="PB-_1,3,524"/>
      <sheetName val="PB_-_2,424"/>
      <sheetName val="PB_-624"/>
      <sheetName val="RB_-_424"/>
      <sheetName val="RB_-_OR24"/>
      <sheetName val="RB_-_UR24"/>
      <sheetName val="????_???_??29"/>
      <sheetName val="F_-_Woodwork24"/>
      <sheetName val="Chiet_tinh_dz2224"/>
      <sheetName val="Day_work24"/>
      <sheetName val="Status_List24"/>
      <sheetName val="___________24"/>
      <sheetName val="SPT_vs_PHI24"/>
      <sheetName val="Panels_(DWG)24"/>
      <sheetName val="0_0_Reference24"/>
      <sheetName val="Labor_abs-NMR24"/>
      <sheetName val="cover_page23"/>
      <sheetName val="DVM_Sizing_Calculator-_10_ips12"/>
      <sheetName val="Data_Ref12"/>
      <sheetName val="Gen_Req_12"/>
      <sheetName val="LPO_Register12"/>
      <sheetName val="_4"/>
      <sheetName val="Common_Data3"/>
      <sheetName val="w't_table1"/>
      <sheetName val="Main_Summary1"/>
      <sheetName val="공사비_내역_(가)1"/>
      <sheetName val="PROJ__DATA1"/>
      <sheetName val="_Beams_Sched_1"/>
      <sheetName val="Structure_(2)1"/>
      <sheetName val="Debt_overview_(input)1"/>
      <sheetName val="except_wiring1"/>
      <sheetName val="MASTER_RATE_ANALYSIS1"/>
      <sheetName val="Project_Data_Guide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VO_Not_yet_Agreed1"/>
      <sheetName val="VO_Anticipated1"/>
      <sheetName val="final_abstract1"/>
      <sheetName val="Data_sheet1"/>
      <sheetName val="intr_stool_brkup1"/>
      <sheetName val="cables"/>
      <sheetName val="Electrical Works"/>
      <sheetName val="EEV(Prilim)"/>
      <sheetName val="COL-SCH"/>
      <sheetName val="CLS"/>
      <sheetName val="CIF COST ITEM"/>
      <sheetName val="YN"/>
      <sheetName val="1-G1"/>
      <sheetName val="New Rates"/>
      <sheetName val="HWDG"/>
      <sheetName val="DATI_CONS"/>
      <sheetName val="KPIs"/>
      <sheetName val="Sales &amp; Prod"/>
      <sheetName val="Internet"/>
      <sheetName val="ESTIMATE"/>
      <sheetName val="CSC"/>
      <sheetName val="slipsumpR"/>
      <sheetName val="11"/>
      <sheetName val="BAG-2"/>
      <sheetName val="Currency"/>
      <sheetName val="ACCOUNT"/>
      <sheetName val="Pick Lists"/>
      <sheetName val="※ 드롭다운 목록"/>
      <sheetName val="입찰기준"/>
      <sheetName val="드롭다운 목록"/>
      <sheetName val="DATA LIST"/>
      <sheetName val="CF_MEDP"/>
      <sheetName val="SC_CE11"/>
      <sheetName val="CF_C21B"/>
      <sheetName val="CF_BTC"/>
      <sheetName val="물량표"/>
      <sheetName val="냉천부속동"/>
      <sheetName val="General Schedule"/>
      <sheetName val="Rate"/>
      <sheetName val="TABLE"/>
      <sheetName val="0 Master"/>
      <sheetName val="총괄"/>
      <sheetName val="공사수행방안"/>
      <sheetName val="잡철물"/>
      <sheetName val="일위_파일"/>
      <sheetName val="Cost bd-&quot;A&quot;"/>
      <sheetName val="CONCRETE"/>
      <sheetName val="실행예산-변경분"/>
      <sheetName val="공문"/>
      <sheetName val="전기일위대가"/>
      <sheetName val="예정(3)"/>
      <sheetName val="Total"/>
      <sheetName val="Fee Rate Summary"/>
      <sheetName val="M-work"/>
      <sheetName val="WORK"/>
      <sheetName val="BD_BOQ_Items_CP1"/>
      <sheetName val="BD_SORs"/>
      <sheetName val="Basic_Prices"/>
      <sheetName val="Sum_BOQ Items_CP1"/>
      <sheetName val="L_Prices"/>
      <sheetName val="M_Prices"/>
      <sheetName val="Basic Conditions"/>
      <sheetName val="Bid Cooperation"/>
      <sheetName val="Code"/>
      <sheetName val="Data Validation"/>
      <sheetName val="45,46"/>
      <sheetName val="门窗表"/>
      <sheetName val="ESCON"/>
      <sheetName val="james's"/>
      <sheetName val="공통가설"/>
      <sheetName val="방배동내역(리라)"/>
      <sheetName val="현장경비"/>
      <sheetName val="방배동내역 (총괄)"/>
      <sheetName val="slide#25,32"/>
      <sheetName val="Summary-Villanova"/>
      <sheetName val="Combined SC and Supplier"/>
      <sheetName val="SC - details"/>
      <sheetName val="Supplier - details"/>
      <sheetName val="02 Oct Allocation"/>
      <sheetName val="Supplier (not used)"/>
      <sheetName val="Key Info"/>
      <sheetName val="W"/>
      <sheetName val="S3 Architectural"/>
      <sheetName val="Ledger"/>
      <sheetName val="COLUMN"/>
      <sheetName val="office"/>
      <sheetName val="Lab"/>
      <sheetName val="#3E1_GCR"/>
      <sheetName val="DOP 1"/>
      <sheetName val="BAU"/>
      <sheetName val="PriorityList"/>
      <sheetName val="ffup"/>
      <sheetName val="Sch. Areas"/>
      <sheetName val="토목"/>
      <sheetName val="beam-reinft-IIInd floor"/>
      <sheetName val="Projects"/>
      <sheetName val="6.1.7 Grand Summary"/>
      <sheetName val="Co-ef"/>
      <sheetName val="개산공사비"/>
      <sheetName val="산근"/>
      <sheetName val="% prog figs -u5 and total"/>
      <sheetName val="CIF_COST_ITEM"/>
      <sheetName val="Sales_&amp;_Prod"/>
      <sheetName val="Key_Info"/>
      <sheetName val="beam-reinft-IIInd_floor"/>
      <sheetName val="标准层玻璃幕墙耳㫚⤂"/>
      <sheetName val="총괄표 (2)"/>
      <sheetName val="SI"/>
      <sheetName val="Definitions"/>
      <sheetName val="SI Sheet"/>
      <sheetName val="BM1"/>
      <sheetName val="Summary by WU"/>
      <sheetName val="HB CEC schd 6.2"/>
      <sheetName val="Summary_status(M+N)"/>
      <sheetName val="XLR_NoRangeSheet"/>
      <sheetName val="Fixed"/>
      <sheetName val="Sheet2"/>
      <sheetName val="할증 "/>
      <sheetName val="Sheet5"/>
      <sheetName val="PB"/>
      <sheetName val="India F&amp;S Template"/>
      <sheetName val="입찰내역_발주처_양식37"/>
      <sheetName val="입찰내역_발주처_제출용36"/>
      <sheetName val="입찰내역_내부용36"/>
      <sheetName val="직접공사비_본사용36"/>
      <sheetName val="공통가설_(R1)36"/>
      <sheetName val="현장기구조직표_36"/>
      <sheetName val="BOQ-Rev_335"/>
      <sheetName val="Cost_Summary35"/>
      <sheetName val="Site_Expenses35"/>
      <sheetName val="标准层玻璃幕墙3700_(350)35"/>
      <sheetName val="标准层玻璃幕墙4500_(350)35"/>
      <sheetName val="西南面包梁（1400x350）_35"/>
      <sheetName val="天井玻璃幕墙(电梯处_两侧)35"/>
      <sheetName val="Customize_Your_Invoice35"/>
      <sheetName val="PROJECT_BRIEF(EX_NEW)35"/>
      <sheetName val="Gia_vat_tu35"/>
      <sheetName val="Raw_Data35"/>
      <sheetName val="PROJECT_BRIEF35"/>
      <sheetName val="Glass_Type30"/>
      <sheetName val="Site,_Conc_&amp;_Thermal_Fdn_Lvl30"/>
      <sheetName val="Conc_Works_B3_-_T0430"/>
      <sheetName val="Conc_Works_T05_-_T1430"/>
      <sheetName val="Metal_Works30"/>
      <sheetName val="Conc_Works_B3_-_T04_(ok)30"/>
      <sheetName val="Plaster_B3-T6630"/>
      <sheetName val="BMU_(PS)30"/>
      <sheetName val="Strl_Steel_(PS)30"/>
      <sheetName val="Strl_Steel30"/>
      <sheetName val="SHORT_LIST28"/>
      <sheetName val="Rate_Analysis28"/>
      <sheetName val="MAIN_Labour-Staff25"/>
      <sheetName val="Material_List_25"/>
      <sheetName val="Room_Matrix25"/>
      <sheetName val="PB-_1,3,525"/>
      <sheetName val="PB_-_2,425"/>
      <sheetName val="PB_-625"/>
      <sheetName val="RB_-_425"/>
      <sheetName val="RB_-_OR25"/>
      <sheetName val="RB_-_UR25"/>
      <sheetName val="????_???_??30"/>
      <sheetName val="F_-_Woodwork25"/>
      <sheetName val="Chiet_tinh_dz2225"/>
      <sheetName val="Day_work25"/>
      <sheetName val="Status_List25"/>
      <sheetName val="___________25"/>
      <sheetName val="SPT_vs_PHI25"/>
      <sheetName val="Panels_(DWG)25"/>
      <sheetName val="0_0_Reference25"/>
      <sheetName val="Labor_abs-NMR25"/>
      <sheetName val="cover_page24"/>
      <sheetName val="DVM_Sizing_Calculator-_10_ips13"/>
      <sheetName val="Data_Ref13"/>
      <sheetName val="Gen_Req_13"/>
      <sheetName val="LPO_Register13"/>
      <sheetName val="_5"/>
      <sheetName val="Common_Data4"/>
      <sheetName val="w't_table2"/>
      <sheetName val="Main_Summary2"/>
      <sheetName val="공사비_내역_(가)2"/>
      <sheetName val="PROJ__DATA2"/>
      <sheetName val="_Beams_Sched_2"/>
      <sheetName val="Structure_(2)2"/>
      <sheetName val="Debt_overview_(input)2"/>
      <sheetName val="except_wiring2"/>
      <sheetName val="MASTER_RATE_ANALYSIS2"/>
      <sheetName val="Project_Data_Guide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VO_Not_yet_Agreed2"/>
      <sheetName val="VO_Anticipated2"/>
      <sheetName val="final_abstract2"/>
      <sheetName val="Data_sheet2"/>
      <sheetName val="intr_stool_brkup2"/>
      <sheetName val="입찰내역_발주처_양식38"/>
      <sheetName val="입찰내역_발주처_제출용37"/>
      <sheetName val="입찰내역_내부용37"/>
      <sheetName val="직접공사비_본사용37"/>
      <sheetName val="공통가설_(R1)37"/>
      <sheetName val="현장기구조직표_37"/>
      <sheetName val="BOQ-Rev_336"/>
      <sheetName val="Cost_Summary36"/>
      <sheetName val="Site_Expenses36"/>
      <sheetName val="标准层玻璃幕墙3700_(350)36"/>
      <sheetName val="标准层玻璃幕墙4500_(350)36"/>
      <sheetName val="西南面包梁（1400x350）_36"/>
      <sheetName val="天井玻璃幕墙(电梯处_两侧)36"/>
      <sheetName val="Customize_Your_Invoice36"/>
      <sheetName val="PROJECT_BRIEF(EX_NEW)36"/>
      <sheetName val="Gia_vat_tu36"/>
      <sheetName val="Raw_Data36"/>
      <sheetName val="PROJECT_BRIEF36"/>
      <sheetName val="Glass_Type31"/>
      <sheetName val="Site,_Conc_&amp;_Thermal_Fdn_Lvl31"/>
      <sheetName val="Conc_Works_B3_-_T0431"/>
      <sheetName val="Conc_Works_T05_-_T1431"/>
      <sheetName val="Metal_Works31"/>
      <sheetName val="Conc_Works_B3_-_T04_(ok)31"/>
      <sheetName val="Plaster_B3-T6631"/>
      <sheetName val="BMU_(PS)31"/>
      <sheetName val="Strl_Steel_(PS)31"/>
      <sheetName val="Strl_Steel31"/>
      <sheetName val="SHORT_LIST29"/>
      <sheetName val="Rate_Analysis29"/>
      <sheetName val="MAIN_Labour-Staff26"/>
      <sheetName val="Material_List_26"/>
      <sheetName val="Room_Matrix26"/>
      <sheetName val="PB-_1,3,526"/>
      <sheetName val="PB_-_2,426"/>
      <sheetName val="PB_-626"/>
      <sheetName val="RB_-_426"/>
      <sheetName val="RB_-_OR26"/>
      <sheetName val="RB_-_UR26"/>
      <sheetName val="????_???_??31"/>
      <sheetName val="F_-_Woodwork26"/>
      <sheetName val="Chiet_tinh_dz2226"/>
      <sheetName val="Day_work26"/>
      <sheetName val="Status_List26"/>
      <sheetName val="___________26"/>
      <sheetName val="SPT_vs_PHI26"/>
      <sheetName val="Panels_(DWG)26"/>
      <sheetName val="0_0_Reference26"/>
      <sheetName val="Labor_abs-NMR26"/>
      <sheetName val="cover_page25"/>
      <sheetName val="DVM_Sizing_Calculator-_10_ips14"/>
      <sheetName val="Data_Ref14"/>
      <sheetName val="Gen_Req_14"/>
      <sheetName val="LPO_Register14"/>
      <sheetName val="_6"/>
      <sheetName val="Common_Data5"/>
      <sheetName val="w't_table3"/>
      <sheetName val="Main_Summary3"/>
      <sheetName val="공사비_내역_(가)3"/>
      <sheetName val="PROJ__DATA3"/>
      <sheetName val="_Beams_Sched_3"/>
      <sheetName val="Structure_(2)3"/>
      <sheetName val="Debt_overview_(input)3"/>
      <sheetName val="except_wiring3"/>
      <sheetName val="MASTER_RATE_ANALYSIS3"/>
      <sheetName val="Project_Data_Guide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VO_Not_yet_Agreed3"/>
      <sheetName val="VO_Anticipated3"/>
      <sheetName val="final_abstract3"/>
      <sheetName val="Data_sheet3"/>
      <sheetName val="intr_stool_brkup3"/>
      <sheetName val="Electrical_Works"/>
      <sheetName val="Estimate for approval"/>
      <sheetName val="Estimate_for_approval"/>
      <sheetName val="Estimate_for_approval1"/>
      <sheetName val="KP1590_E"/>
      <sheetName val="A"/>
      <sheetName val="Démol."/>
      <sheetName val=""/>
      <sheetName val="01-D.PERS"/>
      <sheetName val="※_드롭다운_목록"/>
      <sheetName val="Progress As Per BOQ"/>
      <sheetName val="cp-e1"/>
      <sheetName val="Qty take-off IFCplans "/>
      <sheetName val="RTO5BASEref001"/>
      <sheetName val="D"/>
      <sheetName val="Bldg"/>
      <sheetName val="Doha North STW-30mnths"/>
      <sheetName val="PROGRAM"/>
      <sheetName val="CASHFLOW"/>
      <sheetName val="Beamsked"/>
      <sheetName val="Columnsked"/>
      <sheetName val="Rebar _Take off"/>
      <sheetName val="Pick_Lists"/>
      <sheetName val="드롭다운_목록"/>
      <sheetName val="DATA_LIST"/>
      <sheetName val="General_Schedule"/>
      <sheetName val="0_Master"/>
      <sheetName val="Cost_bd-&quot;A&quot;"/>
      <sheetName val="Fee_Rate_Summary"/>
      <sheetName val="Sum_BOQ_Items_CP1"/>
      <sheetName val="Basic_Conditions"/>
      <sheetName val="Bid_Cooperation"/>
      <sheetName val="Data_Validation"/>
      <sheetName val="방배동내역_(총괄)"/>
      <sheetName val="Schedules"/>
      <sheetName val="Pipe(HDPE)"/>
      <sheetName val="Materials "/>
      <sheetName val="Labour"/>
      <sheetName val="MAchinery(R1)"/>
      <sheetName val="Cashflow Analysis"/>
      <sheetName val="CIF_COST_ITEM1"/>
      <sheetName val="Key_Info1"/>
      <sheetName val="beam-reinft-IIInd_floor1"/>
      <sheetName val="Sales_&amp;_Prod1"/>
      <sheetName val="CIF_COST_ITEM2"/>
      <sheetName val="Key_Info2"/>
      <sheetName val="beam-reinft-IIInd_floor2"/>
      <sheetName val="Sales_&amp;_Prod2"/>
      <sheetName val="Dashboard-27-04"/>
      <sheetName val="Project Dash Board"/>
      <sheetName val="Dashboard-16-02"/>
      <sheetName val="E. H. Treatment for pile cap"/>
      <sheetName val="Sheet9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RUM"/>
      <sheetName val="Micro"/>
      <sheetName val="Pay_Sep06"/>
      <sheetName val="Costing"/>
      <sheetName val="Approved MTD Proj #'s"/>
      <sheetName val="Assumption Inputs"/>
      <sheetName val="PRICE-COMP"/>
      <sheetName val="9. Package split - Cost "/>
      <sheetName val="CFForecast detail"/>
      <sheetName val="INDIGINEOUS ITEMS "/>
      <sheetName val="SRC_B3U2"/>
      <sheetName val="Sheet3"/>
      <sheetName val="SIEMENS"/>
      <sheetName val="RA"/>
      <sheetName val="3. Bulk Check"/>
      <sheetName val="2. Trade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 refreshError="1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 refreshError="1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/>
      <sheetData sheetId="1899"/>
      <sheetData sheetId="1900"/>
      <sheetData sheetId="1901"/>
      <sheetData sheetId="1902"/>
      <sheetData sheetId="1903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/>
      <sheetData sheetId="1926"/>
      <sheetData sheetId="1927"/>
      <sheetData sheetId="1928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 refreshError="1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/>
      <sheetData sheetId="2110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JFLINK"/>
      <sheetName val="SUMR1"/>
      <sheetName val="HL8"/>
      <sheetName val="Rate Analysis"/>
      <sheetName val="Raw Data"/>
      <sheetName val="Links"/>
      <sheetName val="Calendar"/>
      <sheetName val="FitOutConfCentre"/>
      <sheetName val="Rate_Analysis"/>
      <sheetName val="Rate_Analysis1"/>
      <sheetName val="Rate_Analysis2"/>
      <sheetName val="Benchmark Data"/>
      <sheetName val="Rate_Analysis3"/>
      <sheetName val="Benchmark_Data"/>
      <sheetName val="Rate_Analysis4"/>
      <sheetName val="Benchmark_Data1"/>
      <sheetName val="Rate_Analysis5"/>
      <sheetName val="Benchmark_Data2"/>
      <sheetName val="Rate_Analysis6"/>
      <sheetName val="Benchmark_Data3"/>
      <sheetName val="Cash2"/>
      <sheetName val="Z"/>
      <sheetName val="CostPlan"/>
      <sheetName val="Summary"/>
      <sheetName val="Database"/>
      <sheetName val="slipsumpR"/>
      <sheetName val="Master01"/>
      <sheetName val="HWDG"/>
      <sheetName val="Material Price List"/>
      <sheetName val="BOQ"/>
      <sheetName val="PRL"/>
      <sheetName val="SCHEDULE"/>
      <sheetName val="Base Model"/>
      <sheetName val="Cover"/>
      <sheetName val="Index"/>
      <sheetName val="EI"/>
      <sheetName val="V_Sum_Cover"/>
      <sheetName val="V_Summary"/>
      <sheetName val="V_Cost_B"/>
      <sheetName val="AJB_Summary"/>
      <sheetName val="Variation-AJB_(2)"/>
      <sheetName val="Pipe"/>
      <sheetName val="RBD"/>
      <sheetName val="RBD__01_"/>
      <sheetName val="RBD_02"/>
      <sheetName val="RBD__03"/>
      <sheetName val="RBD_04"/>
      <sheetName val="RBD__05"/>
      <sheetName val="RBD__06"/>
      <sheetName val="BOQ_Rates"/>
      <sheetName val="TO_Cover"/>
      <sheetName val="Measurement_Addition"/>
      <sheetName val="Measurement_Omi-5WF"/>
      <sheetName val="DWG_Cover"/>
      <sheetName val="DWG_List"/>
      <sheetName val="Final_Con__Val_Cover"/>
      <sheetName val="Est__Final_Cont__Value_"/>
      <sheetName val="Time_Impact"/>
      <sheetName val="Correspondence"/>
      <sheetName val="Sheet7"/>
      <sheetName val="V.Sum Cover"/>
      <sheetName val="V.Summary"/>
      <sheetName val="V.Cost.B"/>
      <sheetName val="AJB Summary"/>
      <sheetName val="Variation-AJB (2)"/>
      <sheetName val="RBD  01 "/>
      <sheetName val="RBD 02"/>
      <sheetName val="RBD  03"/>
      <sheetName val="RBD 04"/>
      <sheetName val="RBD  05"/>
      <sheetName val="RBD  06"/>
      <sheetName val="BOQ Rates"/>
      <sheetName val="TO Cover"/>
      <sheetName val="Measurement Addition"/>
      <sheetName val="Measurement Omi-5WF"/>
      <sheetName val="DWG Cover"/>
      <sheetName val="DWG List"/>
      <sheetName val="Final Con. Val.Cover"/>
      <sheetName val="Est. Final Cont. Value "/>
      <sheetName val="Time Impact"/>
      <sheetName val="BOQ건축"/>
      <sheetName val="sum"/>
      <sheetName val="(A, B) BUILDER + SUB CONT WORK"/>
      <sheetName val="입찰내역 발주처 양식"/>
      <sheetName val="I.Cover"/>
      <sheetName val="II.Index"/>
      <sheetName val="1.EI"/>
      <sheetName val="2.V.Sum Cover"/>
      <sheetName val="2.I.V.Summary"/>
      <sheetName val="3.V.Cost.B"/>
      <sheetName val="3.I.AJB Summary"/>
      <sheetName val="V.Cost.Summary"/>
      <sheetName val="Bill Page"/>
      <sheetName val="3.II.Summary"/>
      <sheetName val="3.III.Variation-AJB"/>
      <sheetName val="RBD  01"/>
      <sheetName val="RBD  02"/>
      <sheetName val="RBD  03 "/>
      <sheetName val="RBD  04"/>
      <sheetName val="4.TO Cover"/>
      <sheetName val="Measurement Add_SP4-54"/>
      <sheetName val="Measurement Sheet Omission"/>
      <sheetName val="Measurement Omi-01"/>
      <sheetName val="5.DWG Cover"/>
      <sheetName val="5.I."/>
      <sheetName val="6.BOQ Rates"/>
      <sheetName val="7.RBD Cover"/>
      <sheetName val="8.Time Impact"/>
      <sheetName val="9.Final Con. Val.Cover"/>
      <sheetName val="9.II.Est. Final Cont. Value (2"/>
      <sheetName val="10.Correspondence"/>
      <sheetName val="Headings"/>
      <sheetName val="???? ??? ??"/>
      <sheetName val="Z- GENERAL PRICE SUMMARY"/>
      <sheetName val="WITHOUT C&amp;I PROFIT (3)"/>
      <sheetName val="India F&amp;S Template"/>
      <sheetName val="PB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E H Blinding"/>
      <sheetName val="E H Excavation"/>
      <sheetName val="Pc name"/>
      <sheetName val="C P A Blinding"/>
      <sheetName val="Parameters"/>
      <sheetName val="Rate_Analysis7"/>
      <sheetName val="Benchmark_Data4"/>
      <sheetName val="Status List"/>
      <sheetName val="Activity Master Sheet"/>
      <sheetName val="Employee Master"/>
      <sheetName val="MOS"/>
      <sheetName val="New Rates"/>
      <sheetName val="Day work"/>
      <sheetName val="Part-A"/>
      <sheetName val="COST"/>
      <sheetName val="Basis"/>
      <sheetName val="intr stool brkup"/>
      <sheetName val="NPV"/>
      <sheetName val="MTP"/>
      <sheetName val="MTP1"/>
      <sheetName val="FORM5"/>
      <sheetName val="Spread"/>
      <sheetName val="det bd"/>
      <sheetName val="mweqpt"/>
      <sheetName val="Factors"/>
      <sheetName val="Imp Cost"/>
      <sheetName val="Material_Price_List"/>
      <sheetName val="Base_Model"/>
      <sheetName val="V_Sum_Cover1"/>
      <sheetName val="V_Summary1"/>
      <sheetName val="V_Cost_B1"/>
      <sheetName val="AJB_Summary1"/>
      <sheetName val="Variation-AJB_(2)1"/>
      <sheetName val="RBD__01_1"/>
      <sheetName val="RBD_021"/>
      <sheetName val="RBD__031"/>
      <sheetName val="RBD_041"/>
      <sheetName val="RBD__051"/>
      <sheetName val="RBD__061"/>
      <sheetName val="BOQ_Rates1"/>
      <sheetName val="TO_Cover1"/>
      <sheetName val="Measurement_Addition1"/>
      <sheetName val="Measurement_Omi-5WF1"/>
      <sheetName val="DWG_Cover1"/>
      <sheetName val="DWG_List1"/>
      <sheetName val="Final_Con__Val_Cover1"/>
      <sheetName val="Est__Final_Cont__Value_1"/>
      <sheetName val="Time_Impact1"/>
      <sheetName val="(A,_B)_BUILDER_+_SUB_CONT_WORK"/>
      <sheetName val="입찰내역_발주처_양식"/>
      <sheetName val="I_Cover"/>
      <sheetName val="II_Index"/>
      <sheetName val="1_EI"/>
      <sheetName val="2_V_Sum_Cover"/>
      <sheetName val="2_I_V_Summary"/>
      <sheetName val="3_V_Cost_B"/>
      <sheetName val="3_I_AJB_Summary"/>
      <sheetName val="V_Cost_Summary"/>
      <sheetName val="Bill_Page"/>
      <sheetName val="3_II_Summary"/>
      <sheetName val="3_III_Variation-AJB"/>
      <sheetName val="RBD__01"/>
      <sheetName val="RBD__02"/>
      <sheetName val="RBD__03_"/>
      <sheetName val="RBD__04"/>
      <sheetName val="4_TO_Cover"/>
      <sheetName val="Measurement_Add_SP4-54"/>
      <sheetName val="Measurement_Sheet_Omission"/>
      <sheetName val="Measurement_Omi-01"/>
      <sheetName val="5_DWG_Cover"/>
      <sheetName val="5_I_"/>
      <sheetName val="6_BOQ_Rates"/>
      <sheetName val="7_RBD_Cover"/>
      <sheetName val="8_Time_Impact"/>
      <sheetName val="9_Final_Con__Val_Cover"/>
      <sheetName val="9_II_Est__Final_Cont__Value_(2"/>
      <sheetName val="10_Correspondence"/>
      <sheetName val="HS"/>
      <sheetName val="RW"/>
      <sheetName val="Area"/>
      <sheetName val="MP"/>
      <sheetName val="Materials "/>
      <sheetName val="Labour"/>
      <sheetName val="MAchinery(R1)"/>
      <sheetName val="bkg"/>
      <sheetName val="cbrd460"/>
      <sheetName val="bcl"/>
      <sheetName val="jobhist"/>
      <sheetName val="GRSummary"/>
      <sheetName val="#REF"/>
      <sheetName val="Kur"/>
      <sheetName val="Keşif-I"/>
      <sheetName val="HAKEDİŞ "/>
      <sheetName val="BUTCE+MANHOUR"/>
      <sheetName val="keşif özeti"/>
      <sheetName val="Katsayılar"/>
      <sheetName val="????_???_??"/>
      <sheetName val="S1 "/>
      <sheetName val="S7B "/>
      <sheetName val="S7A"/>
      <sheetName val="S6 "/>
      <sheetName val="S3 "/>
      <sheetName val="S2 "/>
      <sheetName val="4"/>
      <sheetName val="Panels (DWG)"/>
      <sheetName val="SCLS 1"/>
      <sheetName val="Bill 1"/>
      <sheetName val="Bill 2"/>
      <sheetName val="Bill 3"/>
      <sheetName val="Bill 4"/>
      <sheetName val="Bill 5"/>
      <sheetName val="Bill 6"/>
      <sheetName val="Bill 7"/>
      <sheetName val="Sheet3"/>
      <sheetName val="Basement Extract"/>
      <sheetName val="SAD"/>
      <sheetName val="SA Plen."/>
      <sheetName val="Retu. Duct"/>
      <sheetName val="RA Plen."/>
      <sheetName val="T. Ex. Duct"/>
      <sheetName val="Bill(4)"/>
      <sheetName val="Raw_Data"/>
      <sheetName val="Raw_Data1"/>
      <sheetName val="Raw_Data3"/>
      <sheetName val="Raw_Data2"/>
      <sheetName val="Raw_Data4"/>
      <sheetName val="MPR_PA_1"/>
      <sheetName val="Bill No 8 - A"/>
      <sheetName val="MATER._TO`T"/>
      <sheetName val="TEST_PREL_PROD"/>
      <sheetName val="Summary_of_Costs"/>
      <sheetName val="Dropdowns"/>
      <sheetName val="Consolidated"/>
      <sheetName val="General Info"/>
      <sheetName val="Rate_Analysis8"/>
      <sheetName val="Benchmark_Data5"/>
      <sheetName val="Status_List"/>
      <sheetName val="LookUp"/>
      <sheetName val="Kurlar"/>
      <sheetName val="DATI_CONS"/>
      <sheetName val="Slab"/>
      <sheetName val="PRECAST lightconc-II"/>
      <sheetName val="NOTE"/>
      <sheetName val="SPT vs PHI"/>
      <sheetName val="data"/>
      <sheetName val="실행내역"/>
      <sheetName val="소야공정계획표"/>
      <sheetName val="내역"/>
      <sheetName val="1공구산출내역서"/>
      <sheetName val="ELECTRICAL"/>
      <sheetName val="HVAC"/>
      <sheetName val="PLUMBING&amp;FF"/>
      <sheetName val="Bldg Wise Summaries 20-10-09"/>
      <sheetName val="Project Bri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A1:EY129"/>
  <sheetViews>
    <sheetView showGridLines="0" tabSelected="1" view="pageBreakPreview" zoomScale="85" zoomScaleNormal="85" zoomScaleSheetLayoutView="85" workbookViewId="0">
      <pane ySplit="8" topLeftCell="A9" activePane="bottomLeft" state="frozen"/>
      <selection pane="bottomLeft" activeCell="P40" sqref="P40"/>
    </sheetView>
  </sheetViews>
  <sheetFormatPr defaultColWidth="0" defaultRowHeight="13" outlineLevelRow="1" outlineLevelCol="1" x14ac:dyDescent="0.35"/>
  <cols>
    <col min="1" max="1" width="3.36328125" style="36" bestFit="1" customWidth="1"/>
    <col min="2" max="2" width="12.6328125" style="248" customWidth="1"/>
    <col min="3" max="3" width="43.453125" style="15" customWidth="1"/>
    <col min="4" max="4" width="27" style="15" customWidth="1"/>
    <col min="5" max="5" width="16" style="15" customWidth="1" outlineLevel="1"/>
    <col min="6" max="6" width="20.453125" style="15" customWidth="1" outlineLevel="1"/>
    <col min="7" max="7" width="16.453125" style="103" customWidth="1"/>
    <col min="8" max="8" width="16.36328125" style="15" hidden="1" customWidth="1"/>
    <col min="9" max="9" width="10.36328125" style="15" customWidth="1" outlineLevel="1"/>
    <col min="10" max="10" width="14.08984375" style="15" customWidth="1" outlineLevel="1"/>
    <col min="11" max="11" width="13.1796875" style="15" customWidth="1" outlineLevel="1" collapsed="1"/>
    <col min="12" max="12" width="17.6328125" style="15" customWidth="1" outlineLevel="1"/>
    <col min="13" max="13" width="20.453125" style="15" customWidth="1" outlineLevel="1"/>
    <col min="14" max="14" width="2.6328125" style="15" customWidth="1" outlineLevel="1"/>
    <col min="15" max="16" width="17.90625" style="15" customWidth="1" outlineLevel="1"/>
    <col min="17" max="17" width="10.453125" style="15" customWidth="1" outlineLevel="1"/>
    <col min="18" max="18" width="16.6328125" style="15" customWidth="1" outlineLevel="1"/>
    <col min="19" max="19" width="4.36328125" style="15" customWidth="1" outlineLevel="1"/>
    <col min="20" max="20" width="20.1796875" style="15" customWidth="1" outlineLevel="1"/>
    <col min="21" max="21" width="9.6328125" style="15" customWidth="1" outlineLevel="1"/>
    <col min="22" max="22" width="18.08984375" style="15" customWidth="1" outlineLevel="1"/>
    <col min="23" max="23" width="4" style="15" customWidth="1" outlineLevel="1"/>
    <col min="24" max="24" width="17" style="15" customWidth="1"/>
    <col min="25" max="25" width="13.54296875" style="15" bestFit="1" customWidth="1"/>
    <col min="26" max="26" width="13.6328125" style="15" customWidth="1"/>
    <col min="27" max="27" width="12.453125" style="15" customWidth="1" outlineLevel="1"/>
    <col min="28" max="28" width="12.1796875" style="15" customWidth="1" outlineLevel="1"/>
    <col min="29" max="29" width="11.36328125" style="15" customWidth="1" outlineLevel="1"/>
    <col min="30" max="31" width="11.6328125" style="15" customWidth="1" outlineLevel="1"/>
    <col min="32" max="32" width="12.36328125" style="15" customWidth="1" outlineLevel="1"/>
    <col min="33" max="33" width="11.6328125" style="15" customWidth="1" outlineLevel="1"/>
    <col min="34" max="34" width="10.90625" style="15" customWidth="1" outlineLevel="1"/>
    <col min="35" max="35" width="13.453125" style="15" customWidth="1" outlineLevel="1"/>
    <col min="36" max="36" width="8.36328125" style="15" customWidth="1" outlineLevel="1"/>
    <col min="37" max="37" width="9.36328125" style="15" customWidth="1" outlineLevel="1"/>
    <col min="38" max="38" width="12.08984375" style="15" customWidth="1" outlineLevel="1"/>
    <col min="39" max="39" width="13.08984375" style="15" customWidth="1" outlineLevel="1"/>
    <col min="40" max="40" width="12.36328125" style="15" customWidth="1" outlineLevel="1"/>
    <col min="41" max="43" width="10.54296875" style="15" customWidth="1" outlineLevel="1"/>
    <col min="44" max="44" width="5.6328125" style="15" customWidth="1" outlineLevel="1"/>
    <col min="45" max="45" width="16.36328125" style="15" customWidth="1" outlineLevel="1"/>
    <col min="46" max="46" width="16.08984375" style="103" customWidth="1"/>
    <col min="47" max="47" width="11.36328125" style="103" customWidth="1"/>
    <col min="48" max="48" width="12.453125" style="103" customWidth="1"/>
    <col min="49" max="49" width="17.90625" style="15" customWidth="1"/>
    <col min="50" max="50" width="20.36328125" style="15" customWidth="1"/>
    <col min="51" max="155" width="0" style="15" hidden="1" customWidth="1"/>
    <col min="156" max="16384" width="9.08984375" style="15" hidden="1"/>
  </cols>
  <sheetData>
    <row r="1" spans="1:49" ht="12" customHeight="1" x14ac:dyDescent="0.35">
      <c r="A1" s="1"/>
      <c r="B1" s="2"/>
      <c r="C1" s="3" t="s">
        <v>0</v>
      </c>
      <c r="D1" s="4" t="s">
        <v>1</v>
      </c>
      <c r="E1" s="5"/>
      <c r="F1" s="5"/>
      <c r="G1" s="6"/>
      <c r="H1" s="683"/>
      <c r="I1" s="683"/>
      <c r="J1" s="683"/>
      <c r="K1" s="683"/>
      <c r="L1" s="683"/>
      <c r="M1" s="5"/>
      <c r="N1" s="7"/>
      <c r="O1" s="8"/>
      <c r="P1" s="8"/>
      <c r="Q1" s="683"/>
      <c r="R1" s="683"/>
      <c r="S1" s="9"/>
      <c r="T1" s="8"/>
      <c r="U1" s="683"/>
      <c r="V1" s="683"/>
      <c r="W1" s="9"/>
      <c r="X1" s="10"/>
      <c r="Y1" s="11"/>
      <c r="Z1" s="11"/>
      <c r="AA1" s="11"/>
      <c r="AB1" s="12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13"/>
      <c r="AU1" s="14"/>
      <c r="AV1" s="14"/>
    </row>
    <row r="2" spans="1:49" ht="12" customHeight="1" x14ac:dyDescent="0.35">
      <c r="A2" s="1"/>
      <c r="B2" s="2"/>
      <c r="C2" s="3" t="s">
        <v>2</v>
      </c>
      <c r="D2" s="4" t="s">
        <v>1</v>
      </c>
      <c r="E2" s="5"/>
      <c r="F2" s="5"/>
      <c r="G2" s="14"/>
      <c r="H2" s="683"/>
      <c r="I2" s="683"/>
      <c r="J2" s="683"/>
      <c r="K2" s="683"/>
      <c r="L2" s="683"/>
      <c r="M2" s="5"/>
      <c r="N2" s="7"/>
      <c r="O2" s="5"/>
      <c r="P2" s="5"/>
      <c r="Q2" s="683"/>
      <c r="R2" s="683"/>
      <c r="S2" s="9"/>
      <c r="T2" s="16"/>
      <c r="U2" s="683"/>
      <c r="V2" s="683"/>
      <c r="W2" s="9"/>
      <c r="X2" s="10"/>
      <c r="Y2" s="11"/>
      <c r="Z2" s="11"/>
      <c r="AA2" s="11"/>
      <c r="AB2" s="12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O2" s="8"/>
      <c r="AP2" s="8"/>
      <c r="AQ2" s="12"/>
      <c r="AR2" s="5"/>
      <c r="AS2" s="17"/>
      <c r="AT2" s="13"/>
      <c r="AU2" s="14"/>
      <c r="AV2" s="14"/>
    </row>
    <row r="3" spans="1:49" ht="12" customHeight="1" x14ac:dyDescent="0.35">
      <c r="A3" s="1"/>
      <c r="B3" s="2"/>
      <c r="C3" s="3" t="s">
        <v>3</v>
      </c>
      <c r="D3" s="18" t="s">
        <v>416</v>
      </c>
      <c r="E3" s="5"/>
      <c r="G3" s="14"/>
      <c r="H3" s="683"/>
      <c r="I3" s="683"/>
      <c r="J3" s="683"/>
      <c r="K3" s="683"/>
      <c r="L3" s="683"/>
      <c r="N3" s="7"/>
      <c r="O3" s="19"/>
      <c r="P3" s="19"/>
      <c r="Q3" s="683"/>
      <c r="R3" s="683"/>
      <c r="S3" s="9"/>
      <c r="T3" s="20"/>
      <c r="U3" s="683"/>
      <c r="V3" s="683"/>
      <c r="W3" s="9"/>
      <c r="X3" s="8"/>
      <c r="Y3" s="21"/>
      <c r="Z3" s="8"/>
      <c r="AA3" s="8"/>
      <c r="AB3" s="8"/>
      <c r="AC3" s="5">
        <v>4399300.8099996205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22"/>
      <c r="AT3" s="23"/>
      <c r="AU3" s="14"/>
      <c r="AV3" s="14"/>
    </row>
    <row r="4" spans="1:49" ht="12" customHeight="1" x14ac:dyDescent="0.35">
      <c r="A4" s="1"/>
      <c r="B4" s="2"/>
      <c r="C4" s="3" t="s">
        <v>5</v>
      </c>
      <c r="D4" s="18" t="s">
        <v>4</v>
      </c>
      <c r="E4" s="5"/>
      <c r="F4" s="5"/>
      <c r="G4" s="14"/>
      <c r="H4" s="683"/>
      <c r="I4" s="683"/>
      <c r="J4" s="683"/>
      <c r="K4" s="683"/>
      <c r="L4" s="683"/>
      <c r="M4" s="5"/>
      <c r="N4" s="7"/>
      <c r="O4" s="16"/>
      <c r="P4" s="16"/>
      <c r="Q4" s="683"/>
      <c r="R4" s="683"/>
      <c r="S4" s="9"/>
      <c r="T4" s="20"/>
      <c r="U4" s="683"/>
      <c r="V4" s="683"/>
      <c r="W4" s="9"/>
      <c r="X4" s="8"/>
      <c r="Y4" s="24"/>
      <c r="Z4" s="12"/>
      <c r="AA4" s="25"/>
      <c r="AB4" s="8"/>
      <c r="AC4" s="5"/>
      <c r="AD4" s="5"/>
      <c r="AE4" s="5"/>
      <c r="AF4" s="5"/>
      <c r="AG4" s="5"/>
      <c r="AH4" s="5"/>
      <c r="AI4" s="5"/>
      <c r="AJ4" s="5"/>
      <c r="AK4" s="5"/>
      <c r="AL4" s="26">
        <v>0.5</v>
      </c>
      <c r="AM4" s="5"/>
      <c r="AN4" s="12">
        <v>0.5</v>
      </c>
      <c r="AO4" s="5"/>
      <c r="AP4" s="5"/>
      <c r="AQ4" s="5"/>
      <c r="AR4" s="5"/>
      <c r="AS4" s="5"/>
      <c r="AT4" s="27"/>
      <c r="AU4" s="14"/>
      <c r="AV4" s="14"/>
      <c r="AW4" s="28"/>
    </row>
    <row r="5" spans="1:49" ht="12" customHeight="1" x14ac:dyDescent="0.35">
      <c r="A5" s="1"/>
      <c r="B5" s="2"/>
      <c r="C5" s="3" t="s">
        <v>6</v>
      </c>
      <c r="D5" s="18" t="s">
        <v>7</v>
      </c>
      <c r="E5" s="5"/>
      <c r="F5" s="5"/>
      <c r="G5" s="14"/>
      <c r="H5" s="683"/>
      <c r="I5" s="683"/>
      <c r="J5" s="683"/>
      <c r="K5" s="683"/>
      <c r="L5" s="683"/>
      <c r="M5" s="5"/>
      <c r="N5" s="7"/>
      <c r="O5" s="5"/>
      <c r="P5" s="5"/>
      <c r="Q5" s="683"/>
      <c r="R5" s="683"/>
      <c r="S5" s="9"/>
      <c r="T5" s="29"/>
      <c r="U5" s="683"/>
      <c r="V5" s="683"/>
      <c r="W5" s="9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30" t="s">
        <v>8</v>
      </c>
      <c r="AM5" s="5"/>
      <c r="AN5" s="30" t="s">
        <v>9</v>
      </c>
      <c r="AO5" s="5"/>
      <c r="AP5" s="5"/>
      <c r="AQ5" s="5"/>
      <c r="AR5" s="5"/>
      <c r="AS5" s="5"/>
      <c r="AT5" s="13"/>
      <c r="AU5" s="14"/>
      <c r="AV5" s="14"/>
      <c r="AW5" s="28"/>
    </row>
    <row r="6" spans="1:49" x14ac:dyDescent="0.3">
      <c r="A6" s="31"/>
      <c r="B6" s="32"/>
      <c r="C6" s="5"/>
      <c r="D6" s="5"/>
      <c r="E6" s="5"/>
      <c r="F6" s="5"/>
      <c r="G6" s="33"/>
      <c r="H6" s="684"/>
      <c r="I6" s="684"/>
      <c r="J6" s="684"/>
      <c r="K6" s="684"/>
      <c r="L6" s="684"/>
      <c r="M6" s="5"/>
      <c r="N6" s="7"/>
      <c r="O6" s="31"/>
      <c r="P6" s="31"/>
      <c r="Q6" s="684"/>
      <c r="R6" s="684"/>
      <c r="S6" s="34"/>
      <c r="T6" s="31"/>
      <c r="U6" s="684"/>
      <c r="V6" s="684"/>
      <c r="W6" s="35"/>
      <c r="X6" s="31"/>
      <c r="Y6" s="36">
        <v>2022</v>
      </c>
      <c r="Z6" s="36">
        <v>2023</v>
      </c>
      <c r="AA6" s="36">
        <v>2023</v>
      </c>
      <c r="AB6" s="36">
        <v>2023</v>
      </c>
      <c r="AC6" s="36">
        <v>2023</v>
      </c>
      <c r="AD6" s="36">
        <v>2023</v>
      </c>
      <c r="AE6" s="36">
        <v>2023</v>
      </c>
      <c r="AF6" s="36">
        <v>2023</v>
      </c>
      <c r="AG6" s="36">
        <v>2023</v>
      </c>
      <c r="AH6" s="36">
        <v>2023</v>
      </c>
      <c r="AI6" s="36">
        <v>2023</v>
      </c>
      <c r="AJ6" s="36">
        <v>2023</v>
      </c>
      <c r="AK6" s="36">
        <v>2023</v>
      </c>
      <c r="AL6" s="37">
        <v>2023</v>
      </c>
      <c r="AM6" s="36">
        <v>2023</v>
      </c>
      <c r="AN6" s="37"/>
      <c r="AO6" s="36"/>
      <c r="AP6" s="36"/>
      <c r="AQ6" s="36"/>
      <c r="AR6" s="5"/>
      <c r="AS6" s="5"/>
      <c r="AT6" s="13"/>
      <c r="AU6" s="14"/>
      <c r="AV6" s="14"/>
      <c r="AW6" s="28"/>
    </row>
    <row r="7" spans="1:49" s="28" customFormat="1" ht="39.9" customHeight="1" x14ac:dyDescent="0.35">
      <c r="A7" s="685" t="s">
        <v>10</v>
      </c>
      <c r="B7" s="686"/>
      <c r="C7" s="689" t="s">
        <v>11</v>
      </c>
      <c r="D7" s="689" t="s">
        <v>12</v>
      </c>
      <c r="E7" s="689" t="s">
        <v>13</v>
      </c>
      <c r="F7" s="691" t="s">
        <v>14</v>
      </c>
      <c r="G7" s="693" t="s">
        <v>211</v>
      </c>
      <c r="H7" s="675" t="s">
        <v>212</v>
      </c>
      <c r="I7" s="664" t="s">
        <v>15</v>
      </c>
      <c r="J7" s="666" t="s">
        <v>16</v>
      </c>
      <c r="K7" s="673" t="s">
        <v>17</v>
      </c>
      <c r="L7" s="675" t="s">
        <v>418</v>
      </c>
      <c r="M7" s="671" t="s">
        <v>447</v>
      </c>
      <c r="O7" s="660" t="s">
        <v>388</v>
      </c>
      <c r="P7" s="677" t="s">
        <v>388</v>
      </c>
      <c r="Q7" s="660" t="s">
        <v>18</v>
      </c>
      <c r="R7" s="660" t="s">
        <v>19</v>
      </c>
      <c r="S7" s="38"/>
      <c r="T7" s="660" t="s">
        <v>417</v>
      </c>
      <c r="U7" s="660" t="s">
        <v>20</v>
      </c>
      <c r="V7" s="660" t="s">
        <v>21</v>
      </c>
      <c r="W7" s="38"/>
      <c r="Y7" s="662">
        <v>44906</v>
      </c>
      <c r="Z7" s="658">
        <v>44937</v>
      </c>
      <c r="AA7" s="662">
        <v>44968</v>
      </c>
      <c r="AB7" s="658">
        <v>44996</v>
      </c>
      <c r="AC7" s="658">
        <v>45027</v>
      </c>
      <c r="AD7" s="658">
        <v>45057</v>
      </c>
      <c r="AE7" s="658">
        <v>45088</v>
      </c>
      <c r="AF7" s="658">
        <v>45118</v>
      </c>
      <c r="AG7" s="658">
        <v>45149</v>
      </c>
      <c r="AH7" s="658">
        <v>45180</v>
      </c>
      <c r="AI7" s="658">
        <v>45210</v>
      </c>
      <c r="AJ7" s="658">
        <v>45241</v>
      </c>
      <c r="AK7" s="658">
        <v>45271</v>
      </c>
      <c r="AL7" s="681">
        <v>45302</v>
      </c>
      <c r="AM7" s="658">
        <v>45333</v>
      </c>
      <c r="AN7" s="681">
        <v>45362</v>
      </c>
      <c r="AO7" s="658">
        <v>45393</v>
      </c>
      <c r="AP7" s="658">
        <v>45423</v>
      </c>
      <c r="AQ7" s="658">
        <v>45454</v>
      </c>
      <c r="AS7" s="668" t="s">
        <v>22</v>
      </c>
      <c r="AT7" s="679" t="s">
        <v>23</v>
      </c>
      <c r="AU7" s="654" t="s">
        <v>24</v>
      </c>
      <c r="AV7" s="654" t="s">
        <v>24</v>
      </c>
    </row>
    <row r="8" spans="1:49" s="28" customFormat="1" ht="54.75" customHeight="1" x14ac:dyDescent="0.35">
      <c r="A8" s="687"/>
      <c r="B8" s="688"/>
      <c r="C8" s="690"/>
      <c r="D8" s="690"/>
      <c r="E8" s="690"/>
      <c r="F8" s="692"/>
      <c r="G8" s="694"/>
      <c r="H8" s="676"/>
      <c r="I8" s="665"/>
      <c r="J8" s="667"/>
      <c r="K8" s="674"/>
      <c r="L8" s="676"/>
      <c r="M8" s="672"/>
      <c r="O8" s="661"/>
      <c r="P8" s="678"/>
      <c r="Q8" s="661"/>
      <c r="R8" s="661"/>
      <c r="S8" s="38"/>
      <c r="T8" s="661"/>
      <c r="U8" s="661"/>
      <c r="V8" s="661"/>
      <c r="W8" s="38"/>
      <c r="Y8" s="663"/>
      <c r="Z8" s="659"/>
      <c r="AA8" s="663"/>
      <c r="AB8" s="659"/>
      <c r="AC8" s="659"/>
      <c r="AD8" s="659"/>
      <c r="AE8" s="659"/>
      <c r="AF8" s="659"/>
      <c r="AG8" s="659"/>
      <c r="AH8" s="659"/>
      <c r="AI8" s="659"/>
      <c r="AJ8" s="659"/>
      <c r="AK8" s="659"/>
      <c r="AL8" s="682"/>
      <c r="AM8" s="659"/>
      <c r="AN8" s="682"/>
      <c r="AO8" s="659"/>
      <c r="AP8" s="659"/>
      <c r="AQ8" s="659"/>
      <c r="AS8" s="669"/>
      <c r="AT8" s="680"/>
      <c r="AU8" s="655"/>
      <c r="AV8" s="655"/>
    </row>
    <row r="9" spans="1:49" s="39" customFormat="1" ht="12" customHeight="1" x14ac:dyDescent="0.35">
      <c r="B9" s="40"/>
      <c r="E9" s="41">
        <v>1</v>
      </c>
      <c r="F9" s="41"/>
      <c r="G9" s="41"/>
      <c r="H9" s="41"/>
      <c r="I9" s="41"/>
      <c r="J9" s="41"/>
      <c r="K9" s="41"/>
      <c r="L9" s="41"/>
      <c r="M9" s="593"/>
      <c r="P9" s="609"/>
      <c r="Z9" s="42"/>
      <c r="AB9" s="42"/>
      <c r="AL9" s="43"/>
      <c r="AN9" s="44"/>
      <c r="AT9" s="45"/>
    </row>
    <row r="10" spans="1:49" s="46" customFormat="1" ht="12" customHeight="1" x14ac:dyDescent="0.35">
      <c r="B10" s="47"/>
      <c r="C10" s="294"/>
      <c r="D10" s="294"/>
      <c r="E10" s="48"/>
      <c r="F10" s="48"/>
      <c r="G10" s="48"/>
      <c r="H10" s="49"/>
      <c r="I10" s="50"/>
      <c r="J10" s="49"/>
      <c r="K10" s="49"/>
      <c r="L10" s="49"/>
      <c r="M10" s="594"/>
      <c r="P10" s="610"/>
      <c r="Q10" s="51"/>
      <c r="R10" s="516"/>
      <c r="S10" s="51"/>
      <c r="U10" s="51"/>
      <c r="Z10" s="52"/>
      <c r="AB10" s="52"/>
      <c r="AL10" s="53"/>
      <c r="AN10" s="53"/>
      <c r="AT10" s="54"/>
    </row>
    <row r="11" spans="1:49" s="63" customFormat="1" ht="12" customHeight="1" x14ac:dyDescent="0.35">
      <c r="A11" s="55"/>
      <c r="B11" s="56" t="s">
        <v>25</v>
      </c>
      <c r="C11" s="57" t="s">
        <v>26</v>
      </c>
      <c r="D11" s="57"/>
      <c r="E11" s="58">
        <f>D11+1</f>
        <v>1</v>
      </c>
      <c r="F11" s="58">
        <f t="shared" ref="F11" si="0">E11+1</f>
        <v>2</v>
      </c>
      <c r="G11" s="59"/>
      <c r="H11" s="58"/>
      <c r="I11" s="58"/>
      <c r="J11" s="58"/>
      <c r="K11" s="58"/>
      <c r="L11" s="58"/>
      <c r="M11" s="595"/>
      <c r="N11" s="60"/>
      <c r="O11" s="58"/>
      <c r="P11" s="595"/>
      <c r="Q11" s="58"/>
      <c r="R11" s="58"/>
      <c r="S11" s="58"/>
      <c r="T11" s="58"/>
      <c r="U11" s="58"/>
      <c r="V11" s="58"/>
      <c r="W11" s="46"/>
      <c r="X11" s="46"/>
      <c r="Y11" s="58"/>
      <c r="Z11" s="61"/>
      <c r="AA11" s="58"/>
      <c r="AB11" s="61"/>
      <c r="AC11" s="58"/>
      <c r="AD11" s="58"/>
      <c r="AE11" s="58"/>
      <c r="AF11" s="58"/>
      <c r="AG11" s="58"/>
      <c r="AH11" s="58"/>
      <c r="AI11" s="58"/>
      <c r="AJ11" s="58"/>
      <c r="AK11" s="58"/>
      <c r="AL11" s="61"/>
      <c r="AM11" s="61"/>
      <c r="AN11" s="61"/>
      <c r="AO11" s="58"/>
      <c r="AP11" s="58"/>
      <c r="AQ11" s="58"/>
      <c r="AR11" s="62"/>
      <c r="AS11" s="58"/>
      <c r="AT11" s="58"/>
      <c r="AU11" s="58"/>
      <c r="AV11" s="58"/>
    </row>
    <row r="12" spans="1:49" ht="12" customHeight="1" x14ac:dyDescent="0.35">
      <c r="B12" s="64"/>
      <c r="C12" s="65" t="s">
        <v>27</v>
      </c>
      <c r="D12" s="66"/>
      <c r="E12" s="67">
        <f>SUM(E13:E26)</f>
        <v>31984813.800000001</v>
      </c>
      <c r="F12" s="67">
        <f>SUM(F13:F26)</f>
        <v>43379967.619999997</v>
      </c>
      <c r="G12" s="67">
        <f>SUM(G13:G41)</f>
        <v>68387796.78619048</v>
      </c>
      <c r="H12" s="67">
        <f>SUM(H13:H41)</f>
        <v>68705296.78619048</v>
      </c>
      <c r="I12" s="68">
        <f>SUM(I13:I34)</f>
        <v>5.1885641299109206E-2</v>
      </c>
      <c r="J12" s="69">
        <f t="shared" ref="J12:J20" si="1">H12-E12</f>
        <v>36720482.986190483</v>
      </c>
      <c r="K12" s="69">
        <f>SUM(K13:K41)</f>
        <v>317500</v>
      </c>
      <c r="L12" s="67">
        <f>SUM(L13:L41)</f>
        <v>68705296.78619048</v>
      </c>
      <c r="M12" s="596"/>
      <c r="N12" s="5"/>
      <c r="O12" s="67">
        <f>SUM(O13:O41)</f>
        <v>64348579.981600016</v>
      </c>
      <c r="P12" s="596">
        <f>SUM(P13:P41)</f>
        <v>56553225.412</v>
      </c>
      <c r="Q12" s="70">
        <f t="shared" ref="Q12:Q41" si="2">IF(L12=0,0,O12/L12)</f>
        <v>0.93658834167984928</v>
      </c>
      <c r="R12" s="67">
        <f>SUM(R13:R42)</f>
        <v>4356716.8045904748</v>
      </c>
      <c r="S12" s="67"/>
      <c r="T12" s="67">
        <f>SUM(T13:T41)</f>
        <v>59718557.826100007</v>
      </c>
      <c r="U12" s="70">
        <f t="shared" ref="U12:U41" si="3">IF(O12=0,0,T12/O12)</f>
        <v>0.9280477959758564</v>
      </c>
      <c r="V12" s="67">
        <f>SUM(V13:V41)</f>
        <v>8986738.9600904752</v>
      </c>
      <c r="W12" s="46"/>
      <c r="X12" s="46"/>
      <c r="Y12" s="5"/>
      <c r="Z12" s="8"/>
      <c r="AA12" s="5"/>
      <c r="AB12" s="8"/>
      <c r="AC12" s="5"/>
      <c r="AD12" s="5"/>
      <c r="AE12" s="5"/>
      <c r="AF12" s="5"/>
      <c r="AG12" s="5"/>
      <c r="AH12" s="5"/>
      <c r="AI12" s="5"/>
      <c r="AJ12" s="5"/>
      <c r="AK12" s="5"/>
      <c r="AL12" s="71"/>
      <c r="AM12" s="5"/>
      <c r="AN12" s="71"/>
      <c r="AO12" s="5"/>
      <c r="AP12" s="5"/>
      <c r="AQ12" s="5"/>
      <c r="AR12" s="5"/>
      <c r="AS12" s="5"/>
      <c r="AT12" s="14"/>
      <c r="AU12" s="14"/>
      <c r="AV12" s="14"/>
    </row>
    <row r="13" spans="1:49" s="80" customFormat="1" ht="12" customHeight="1" x14ac:dyDescent="0.35">
      <c r="A13" s="36"/>
      <c r="B13" s="64">
        <v>1</v>
      </c>
      <c r="C13" s="72" t="s">
        <v>28</v>
      </c>
      <c r="D13" s="73" t="s">
        <v>29</v>
      </c>
      <c r="E13" s="74">
        <v>18822918</v>
      </c>
      <c r="F13" s="74">
        <v>18822918</v>
      </c>
      <c r="G13" s="74">
        <v>18822918</v>
      </c>
      <c r="H13" s="74">
        <f t="shared" ref="H13:H41" si="4">L13</f>
        <v>18822918</v>
      </c>
      <c r="I13" s="75">
        <f t="shared" ref="I13:I20" si="5">IF($L$117=0,0,L13/$L$117)</f>
        <v>1.6516302057663929E-2</v>
      </c>
      <c r="J13" s="74">
        <f t="shared" si="1"/>
        <v>0</v>
      </c>
      <c r="K13" s="74">
        <f t="shared" ref="K13:K41" si="6">H13-G13</f>
        <v>0</v>
      </c>
      <c r="L13" s="76">
        <v>18822918</v>
      </c>
      <c r="M13" s="670">
        <f>'Consultant Summary'!G6</f>
        <v>25038430.342</v>
      </c>
      <c r="N13" s="8"/>
      <c r="O13" s="74">
        <v>18822918</v>
      </c>
      <c r="P13" s="670">
        <f>'QS Certified'!I2</f>
        <v>24370930.342</v>
      </c>
      <c r="Q13" s="75">
        <f t="shared" si="2"/>
        <v>1</v>
      </c>
      <c r="R13" s="76">
        <f t="shared" ref="R13:R41" si="7">L13-O13</f>
        <v>0</v>
      </c>
      <c r="S13" s="74"/>
      <c r="T13" s="76">
        <v>18822918</v>
      </c>
      <c r="U13" s="75">
        <f t="shared" si="3"/>
        <v>1</v>
      </c>
      <c r="V13" s="76">
        <f t="shared" ref="V13:V41" si="8">L13-T13</f>
        <v>0</v>
      </c>
      <c r="W13" s="4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78"/>
      <c r="AM13" s="6"/>
      <c r="AN13" s="78"/>
      <c r="AO13" s="6"/>
      <c r="AP13" s="6"/>
      <c r="AQ13" s="6"/>
      <c r="AR13" s="8"/>
      <c r="AS13" s="8">
        <f t="shared" ref="AS13:AS22" si="9">SUM(Y13:AQ13)</f>
        <v>0</v>
      </c>
      <c r="AT13" s="6">
        <f t="shared" ref="AT13:AT41" si="10">AS13-V13</f>
        <v>0</v>
      </c>
      <c r="AU13" s="79" t="b">
        <f t="shared" ref="AU13:AU41" si="11">AS13=V13</f>
        <v>1</v>
      </c>
      <c r="AV13" s="79" t="b">
        <f t="shared" ref="AV13:AV41" si="12">(AS13+T13)=H13</f>
        <v>1</v>
      </c>
    </row>
    <row r="14" spans="1:49" s="85" customFormat="1" ht="11.4" customHeight="1" x14ac:dyDescent="0.35">
      <c r="A14" s="81"/>
      <c r="B14" s="64">
        <v>2</v>
      </c>
      <c r="C14" s="72" t="s">
        <v>30</v>
      </c>
      <c r="D14" s="73" t="s">
        <v>29</v>
      </c>
      <c r="E14" s="74">
        <v>5856000</v>
      </c>
      <c r="F14" s="74">
        <v>5856000</v>
      </c>
      <c r="G14" s="74">
        <v>8802472.9061904754</v>
      </c>
      <c r="H14" s="74">
        <f>L14</f>
        <v>8802472.9061904754</v>
      </c>
      <c r="I14" s="75">
        <f t="shared" si="5"/>
        <v>7.7237918888582923E-3</v>
      </c>
      <c r="J14" s="74">
        <f t="shared" si="1"/>
        <v>2946472.9061904754</v>
      </c>
      <c r="K14" s="74">
        <f t="shared" si="6"/>
        <v>0</v>
      </c>
      <c r="L14" s="76">
        <v>8802472.9061904754</v>
      </c>
      <c r="M14" s="670"/>
      <c r="N14" s="8"/>
      <c r="O14" s="74">
        <v>8629887.7916000001</v>
      </c>
      <c r="P14" s="670"/>
      <c r="Q14" s="75">
        <f t="shared" si="2"/>
        <v>0.98039356480505579</v>
      </c>
      <c r="R14" s="76">
        <f t="shared" si="7"/>
        <v>172585.11459047534</v>
      </c>
      <c r="S14" s="74"/>
      <c r="T14" s="76">
        <v>8629887.7916000001</v>
      </c>
      <c r="U14" s="75">
        <f t="shared" si="3"/>
        <v>1</v>
      </c>
      <c r="V14" s="76">
        <f t="shared" si="8"/>
        <v>172585.11459047534</v>
      </c>
      <c r="W14" s="76"/>
      <c r="X14" s="82">
        <f>AT14</f>
        <v>0</v>
      </c>
      <c r="Y14" s="8"/>
      <c r="Z14" s="8">
        <v>49553.332983334338</v>
      </c>
      <c r="AA14" s="8">
        <v>49553.332983334338</v>
      </c>
      <c r="AB14" s="8">
        <v>49553.332983334338</v>
      </c>
      <c r="AC14" s="8">
        <v>23925.115640472301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3">
        <v>0</v>
      </c>
      <c r="AM14" s="8">
        <v>0</v>
      </c>
      <c r="AN14" s="71">
        <v>0</v>
      </c>
      <c r="AO14" s="8"/>
      <c r="AP14" s="8">
        <v>0</v>
      </c>
      <c r="AQ14" s="8">
        <v>0</v>
      </c>
      <c r="AR14" s="8"/>
      <c r="AS14" s="8">
        <f t="shared" si="9"/>
        <v>172585.11459047531</v>
      </c>
      <c r="AT14" s="6">
        <f t="shared" si="10"/>
        <v>0</v>
      </c>
      <c r="AU14" s="84" t="b">
        <f t="shared" si="11"/>
        <v>1</v>
      </c>
      <c r="AV14" s="84" t="b">
        <f t="shared" si="12"/>
        <v>1</v>
      </c>
    </row>
    <row r="15" spans="1:49" s="88" customFormat="1" ht="12" customHeight="1" x14ac:dyDescent="0.35">
      <c r="A15" s="81"/>
      <c r="B15" s="64">
        <v>3</v>
      </c>
      <c r="C15" s="72" t="s">
        <v>31</v>
      </c>
      <c r="D15" s="73" t="s">
        <v>32</v>
      </c>
      <c r="E15" s="74">
        <v>3789345.8000000007</v>
      </c>
      <c r="F15" s="74">
        <v>11600000</v>
      </c>
      <c r="G15" s="74">
        <v>13413557.68</v>
      </c>
      <c r="H15" s="74">
        <f>L15</f>
        <v>13413557.68</v>
      </c>
      <c r="I15" s="75">
        <f t="shared" si="5"/>
        <v>1.1769820721249373E-2</v>
      </c>
      <c r="J15" s="74">
        <f t="shared" si="1"/>
        <v>9624211.879999999</v>
      </c>
      <c r="K15" s="74">
        <f t="shared" si="6"/>
        <v>0</v>
      </c>
      <c r="L15" s="76">
        <f>13115500+298057.68</f>
        <v>13413557.68</v>
      </c>
      <c r="M15" s="597">
        <f>'Consultant Summary'!G39</f>
        <v>7464339.7290000003</v>
      </c>
      <c r="N15" s="8"/>
      <c r="O15" s="74">
        <v>12032894.140000001</v>
      </c>
      <c r="P15" s="597">
        <f>'QS Certified'!I3</f>
        <v>7362361.1600000001</v>
      </c>
      <c r="Q15" s="86">
        <f t="shared" si="2"/>
        <v>0.89706954911308812</v>
      </c>
      <c r="R15" s="76">
        <f t="shared" si="7"/>
        <v>1380663.5399999991</v>
      </c>
      <c r="S15" s="76"/>
      <c r="T15" s="76">
        <v>12032894.140000001</v>
      </c>
      <c r="U15" s="75">
        <f t="shared" si="3"/>
        <v>1</v>
      </c>
      <c r="V15" s="76">
        <f t="shared" si="8"/>
        <v>1380663.5399999991</v>
      </c>
      <c r="W15" s="76"/>
      <c r="X15" s="82">
        <f t="shared" ref="X15:X41" si="13">AT15</f>
        <v>0</v>
      </c>
      <c r="Y15" s="82"/>
      <c r="Z15" s="82">
        <v>300000</v>
      </c>
      <c r="AA15" s="82">
        <v>298057.68</v>
      </c>
      <c r="AB15" s="82">
        <v>300000</v>
      </c>
      <c r="AC15" s="82">
        <v>282605.859999999</v>
      </c>
      <c r="AD15" s="82">
        <v>200000</v>
      </c>
      <c r="AE15" s="82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3">
        <v>0</v>
      </c>
      <c r="AM15" s="8">
        <v>0</v>
      </c>
      <c r="AN15" s="83">
        <v>0</v>
      </c>
      <c r="AO15" s="8">
        <v>0</v>
      </c>
      <c r="AP15" s="8">
        <v>0</v>
      </c>
      <c r="AQ15" s="8">
        <v>0</v>
      </c>
      <c r="AR15" s="8"/>
      <c r="AS15" s="8">
        <f t="shared" si="9"/>
        <v>1380663.5399999989</v>
      </c>
      <c r="AT15" s="6">
        <f t="shared" si="10"/>
        <v>0</v>
      </c>
      <c r="AU15" s="87" t="b">
        <f t="shared" si="11"/>
        <v>1</v>
      </c>
      <c r="AV15" s="87" t="b">
        <f t="shared" si="12"/>
        <v>1</v>
      </c>
      <c r="AW15" s="87"/>
    </row>
    <row r="16" spans="1:49" ht="12" customHeight="1" x14ac:dyDescent="0.35">
      <c r="A16" s="81"/>
      <c r="B16" s="64">
        <v>6</v>
      </c>
      <c r="C16" s="72" t="s">
        <v>34</v>
      </c>
      <c r="D16" s="91" t="s">
        <v>35</v>
      </c>
      <c r="E16" s="74">
        <v>125000</v>
      </c>
      <c r="F16" s="74">
        <v>213000</v>
      </c>
      <c r="G16" s="74">
        <v>262620</v>
      </c>
      <c r="H16" s="74">
        <f t="shared" si="4"/>
        <v>262620</v>
      </c>
      <c r="I16" s="86">
        <f t="shared" si="5"/>
        <v>2.3043776987094675E-4</v>
      </c>
      <c r="J16" s="74">
        <f t="shared" si="1"/>
        <v>137620</v>
      </c>
      <c r="K16" s="74">
        <f t="shared" si="6"/>
        <v>0</v>
      </c>
      <c r="L16" s="76">
        <v>262620</v>
      </c>
      <c r="M16" s="597">
        <f>'Consultant Summary'!G79</f>
        <v>105000</v>
      </c>
      <c r="N16" s="8"/>
      <c r="O16" s="74">
        <v>257620</v>
      </c>
      <c r="P16" s="597">
        <f>'QS Certified'!I4</f>
        <v>100000</v>
      </c>
      <c r="Q16" s="75">
        <f t="shared" si="2"/>
        <v>0.98096108445662933</v>
      </c>
      <c r="R16" s="76">
        <f t="shared" si="7"/>
        <v>5000</v>
      </c>
      <c r="S16" s="74"/>
      <c r="T16" s="76">
        <v>257620</v>
      </c>
      <c r="U16" s="86">
        <f t="shared" si="3"/>
        <v>1</v>
      </c>
      <c r="V16" s="76">
        <f t="shared" si="8"/>
        <v>5000</v>
      </c>
      <c r="W16" s="76"/>
      <c r="X16" s="82">
        <f t="shared" si="13"/>
        <v>0</v>
      </c>
      <c r="Y16" s="7"/>
      <c r="Z16" s="7">
        <v>5000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3">
        <v>0</v>
      </c>
      <c r="AM16" s="8">
        <v>0</v>
      </c>
      <c r="AN16" s="83">
        <v>0</v>
      </c>
      <c r="AO16" s="8">
        <v>0</v>
      </c>
      <c r="AP16" s="8">
        <v>0</v>
      </c>
      <c r="AQ16" s="8">
        <v>0</v>
      </c>
      <c r="AR16" s="8"/>
      <c r="AS16" s="8">
        <f t="shared" si="9"/>
        <v>5000</v>
      </c>
      <c r="AT16" s="6">
        <f t="shared" si="10"/>
        <v>0</v>
      </c>
      <c r="AU16" s="14" t="b">
        <f t="shared" si="11"/>
        <v>1</v>
      </c>
      <c r="AV16" s="14" t="b">
        <f t="shared" si="12"/>
        <v>1</v>
      </c>
      <c r="AW16" s="5"/>
    </row>
    <row r="17" spans="1:49" s="88" customFormat="1" ht="12" customHeight="1" x14ac:dyDescent="0.35">
      <c r="A17" s="81"/>
      <c r="B17" s="64">
        <v>7</v>
      </c>
      <c r="C17" s="72" t="s">
        <v>36</v>
      </c>
      <c r="D17" s="73" t="s">
        <v>37</v>
      </c>
      <c r="E17" s="74">
        <v>0</v>
      </c>
      <c r="F17" s="74">
        <v>1350000</v>
      </c>
      <c r="G17" s="74">
        <v>2378109.38</v>
      </c>
      <c r="H17" s="74">
        <f t="shared" si="4"/>
        <v>2378109.38</v>
      </c>
      <c r="I17" s="75">
        <f t="shared" si="5"/>
        <v>2.0866888357184521E-3</v>
      </c>
      <c r="J17" s="74">
        <f t="shared" si="1"/>
        <v>2378109.38</v>
      </c>
      <c r="K17" s="74">
        <f t="shared" si="6"/>
        <v>0</v>
      </c>
      <c r="L17" s="76">
        <f>2188265.63+5*37968.75</f>
        <v>2378109.38</v>
      </c>
      <c r="M17" s="597">
        <f>'Consultant Summary'!G59</f>
        <v>2434218.75</v>
      </c>
      <c r="N17" s="8"/>
      <c r="O17" s="74">
        <f>'Cash Flow'!E8</f>
        <v>2188265.63</v>
      </c>
      <c r="P17" s="597">
        <f>'QS Certified'!I5</f>
        <v>2188265.63</v>
      </c>
      <c r="Q17" s="75">
        <f t="shared" si="2"/>
        <v>0.92017030352069007</v>
      </c>
      <c r="R17" s="76">
        <f t="shared" si="7"/>
        <v>189843.75</v>
      </c>
      <c r="S17" s="74"/>
      <c r="T17" s="94">
        <v>2188265.63</v>
      </c>
      <c r="U17" s="75">
        <f t="shared" si="3"/>
        <v>1</v>
      </c>
      <c r="V17" s="93">
        <f t="shared" si="8"/>
        <v>189843.75</v>
      </c>
      <c r="W17" s="93"/>
      <c r="X17" s="82">
        <f>AT17</f>
        <v>0</v>
      </c>
      <c r="Y17" s="7"/>
      <c r="Z17" s="7">
        <f>37968.75*2</f>
        <v>75937.5</v>
      </c>
      <c r="AA17" s="7">
        <v>37968.75</v>
      </c>
      <c r="AB17" s="7">
        <v>37968.75</v>
      </c>
      <c r="AC17" s="7">
        <v>37968.75</v>
      </c>
      <c r="AD17" s="7">
        <v>0</v>
      </c>
      <c r="AE17" s="7">
        <v>0</v>
      </c>
      <c r="AF17" s="7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3">
        <v>0</v>
      </c>
      <c r="AM17" s="8">
        <v>0</v>
      </c>
      <c r="AN17" s="83">
        <v>0</v>
      </c>
      <c r="AO17" s="8">
        <v>0</v>
      </c>
      <c r="AP17" s="8">
        <v>0</v>
      </c>
      <c r="AQ17" s="8">
        <v>0</v>
      </c>
      <c r="AR17" s="8"/>
      <c r="AS17" s="8">
        <f t="shared" si="9"/>
        <v>189843.75</v>
      </c>
      <c r="AT17" s="6">
        <f t="shared" si="10"/>
        <v>0</v>
      </c>
      <c r="AU17" s="87" t="b">
        <f t="shared" si="11"/>
        <v>1</v>
      </c>
      <c r="AV17" s="87" t="b">
        <f t="shared" si="12"/>
        <v>1</v>
      </c>
      <c r="AW17" s="89"/>
    </row>
    <row r="18" spans="1:49" s="88" customFormat="1" ht="12" customHeight="1" x14ac:dyDescent="0.35">
      <c r="A18" s="81"/>
      <c r="B18" s="64">
        <v>8</v>
      </c>
      <c r="C18" s="72" t="s">
        <v>38</v>
      </c>
      <c r="D18" s="73" t="s">
        <v>39</v>
      </c>
      <c r="E18" s="74">
        <v>100000</v>
      </c>
      <c r="F18" s="74">
        <v>100000</v>
      </c>
      <c r="G18" s="74">
        <v>1224043.6800000002</v>
      </c>
      <c r="H18" s="94">
        <f>L18</f>
        <v>1224043.6800000002</v>
      </c>
      <c r="I18" s="75">
        <f t="shared" si="5"/>
        <v>1.0740457537271604E-3</v>
      </c>
      <c r="J18" s="74">
        <f t="shared" si="1"/>
        <v>1124043.6800000002</v>
      </c>
      <c r="K18" s="74">
        <f t="shared" si="6"/>
        <v>0</v>
      </c>
      <c r="L18" s="76">
        <v>1224043.6800000002</v>
      </c>
      <c r="M18" s="597">
        <f>'Consultant Summary'!G46+'Consultant Summary'!G55</f>
        <v>945447.91</v>
      </c>
      <c r="N18" s="8"/>
      <c r="O18" s="74">
        <v>1158817.77</v>
      </c>
      <c r="P18" s="597">
        <f>'QS Certified'!I6+'QS Certified'!I7</f>
        <v>861447.91</v>
      </c>
      <c r="Q18" s="75">
        <f t="shared" si="2"/>
        <v>0.94671275946623068</v>
      </c>
      <c r="R18" s="76">
        <f t="shared" si="7"/>
        <v>65225.910000000149</v>
      </c>
      <c r="S18" s="74"/>
      <c r="T18" s="76">
        <f>1085317.77+21000+31500+21000</f>
        <v>1158817.77</v>
      </c>
      <c r="U18" s="75">
        <f t="shared" si="3"/>
        <v>1</v>
      </c>
      <c r="V18" s="76">
        <f t="shared" si="8"/>
        <v>65225.910000000149</v>
      </c>
      <c r="W18" s="76"/>
      <c r="X18" s="82">
        <f t="shared" si="13"/>
        <v>0</v>
      </c>
      <c r="Y18" s="7"/>
      <c r="Z18" s="7">
        <v>21000</v>
      </c>
      <c r="AA18" s="7">
        <v>11500</v>
      </c>
      <c r="AB18" s="7">
        <v>11500</v>
      </c>
      <c r="AC18" s="7">
        <v>11500</v>
      </c>
      <c r="AD18" s="7">
        <v>9725.9100000001399</v>
      </c>
      <c r="AE18" s="7">
        <v>0</v>
      </c>
      <c r="AF18" s="7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3">
        <v>0</v>
      </c>
      <c r="AM18" s="8">
        <v>0</v>
      </c>
      <c r="AN18" s="83">
        <v>0</v>
      </c>
      <c r="AO18" s="8">
        <v>0</v>
      </c>
      <c r="AP18" s="8">
        <v>0</v>
      </c>
      <c r="AQ18" s="8">
        <v>0</v>
      </c>
      <c r="AR18" s="8"/>
      <c r="AS18" s="8">
        <f t="shared" si="9"/>
        <v>65225.910000000142</v>
      </c>
      <c r="AT18" s="6">
        <f t="shared" si="10"/>
        <v>0</v>
      </c>
      <c r="AU18" s="87" t="b">
        <f t="shared" si="11"/>
        <v>1</v>
      </c>
      <c r="AV18" s="95" t="b">
        <f t="shared" si="12"/>
        <v>1</v>
      </c>
    </row>
    <row r="19" spans="1:49" ht="12" customHeight="1" x14ac:dyDescent="0.35">
      <c r="A19" s="81"/>
      <c r="B19" s="64">
        <v>10</v>
      </c>
      <c r="C19" s="644" t="s">
        <v>40</v>
      </c>
      <c r="D19" s="645" t="s">
        <v>41</v>
      </c>
      <c r="E19" s="646">
        <v>191300</v>
      </c>
      <c r="F19" s="646">
        <v>351300</v>
      </c>
      <c r="G19" s="646">
        <v>198190</v>
      </c>
      <c r="H19" s="646">
        <f t="shared" si="4"/>
        <v>198190</v>
      </c>
      <c r="I19" s="647">
        <f t="shared" si="5"/>
        <v>1.7390321228666109E-4</v>
      </c>
      <c r="J19" s="646">
        <f t="shared" si="1"/>
        <v>6890</v>
      </c>
      <c r="K19" s="646">
        <f t="shared" si="6"/>
        <v>0</v>
      </c>
      <c r="L19" s="648">
        <v>198190</v>
      </c>
      <c r="M19" s="646"/>
      <c r="N19" s="8"/>
      <c r="O19" s="74">
        <f>'Cash Flow'!E11</f>
        <v>151110</v>
      </c>
      <c r="P19" s="597">
        <f>O19</f>
        <v>151110</v>
      </c>
      <c r="Q19" s="75">
        <f t="shared" si="2"/>
        <v>0.76245017407538218</v>
      </c>
      <c r="R19" s="76">
        <f t="shared" si="7"/>
        <v>47080</v>
      </c>
      <c r="S19" s="74"/>
      <c r="T19" s="76">
        <v>151110</v>
      </c>
      <c r="U19" s="75">
        <f t="shared" si="3"/>
        <v>1</v>
      </c>
      <c r="V19" s="76">
        <f t="shared" si="8"/>
        <v>47080</v>
      </c>
      <c r="W19" s="76"/>
      <c r="X19" s="82">
        <f t="shared" si="13"/>
        <v>0</v>
      </c>
      <c r="Y19" s="7"/>
      <c r="Z19" s="7">
        <v>0</v>
      </c>
      <c r="AA19" s="7">
        <v>0</v>
      </c>
      <c r="AB19" s="7">
        <v>0</v>
      </c>
      <c r="AC19" s="7">
        <v>47080</v>
      </c>
      <c r="AD19" s="7">
        <v>0</v>
      </c>
      <c r="AE19" s="7">
        <v>0</v>
      </c>
      <c r="AF19" s="7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3">
        <v>0</v>
      </c>
      <c r="AM19" s="8">
        <v>0</v>
      </c>
      <c r="AN19" s="83">
        <v>0</v>
      </c>
      <c r="AO19" s="8">
        <v>0</v>
      </c>
      <c r="AP19" s="8">
        <v>0</v>
      </c>
      <c r="AQ19" s="8">
        <v>0</v>
      </c>
      <c r="AR19" s="8"/>
      <c r="AS19" s="8">
        <f t="shared" si="9"/>
        <v>47080</v>
      </c>
      <c r="AT19" s="6">
        <f t="shared" si="10"/>
        <v>0</v>
      </c>
      <c r="AU19" s="14" t="b">
        <f t="shared" si="11"/>
        <v>1</v>
      </c>
      <c r="AV19" s="14" t="b">
        <f t="shared" si="12"/>
        <v>1</v>
      </c>
    </row>
    <row r="20" spans="1:49" s="88" customFormat="1" ht="16.25" customHeight="1" x14ac:dyDescent="0.35">
      <c r="A20" s="81"/>
      <c r="B20" s="64">
        <v>11</v>
      </c>
      <c r="C20" s="649" t="s">
        <v>195</v>
      </c>
      <c r="D20" s="645" t="s">
        <v>42</v>
      </c>
      <c r="E20" s="646">
        <v>113500</v>
      </c>
      <c r="F20" s="646">
        <v>2099999.62</v>
      </c>
      <c r="G20" s="646">
        <v>1898076.5</v>
      </c>
      <c r="H20" s="646">
        <f t="shared" si="4"/>
        <v>1898076.5</v>
      </c>
      <c r="I20" s="647">
        <f t="shared" si="5"/>
        <v>1.665480602027462E-3</v>
      </c>
      <c r="J20" s="646">
        <f t="shared" si="1"/>
        <v>1784576.5</v>
      </c>
      <c r="K20" s="646">
        <f t="shared" si="6"/>
        <v>0</v>
      </c>
      <c r="L20" s="648">
        <v>1898076.5</v>
      </c>
      <c r="M20" s="646"/>
      <c r="N20" s="8"/>
      <c r="O20" s="74">
        <v>1818076.5</v>
      </c>
      <c r="P20" s="597">
        <f>O20</f>
        <v>1818076.5</v>
      </c>
      <c r="Q20" s="75">
        <f t="shared" si="2"/>
        <v>0.95785206760633723</v>
      </c>
      <c r="R20" s="76">
        <f t="shared" si="7"/>
        <v>80000</v>
      </c>
      <c r="S20" s="74"/>
      <c r="T20" s="74">
        <f>1648076.5+170000</f>
        <v>1818076.5</v>
      </c>
      <c r="U20" s="75">
        <f t="shared" si="3"/>
        <v>1</v>
      </c>
      <c r="V20" s="76">
        <f t="shared" si="8"/>
        <v>80000</v>
      </c>
      <c r="W20" s="76"/>
      <c r="X20" s="82">
        <f t="shared" si="13"/>
        <v>0</v>
      </c>
      <c r="Y20" s="7"/>
      <c r="Z20" s="7">
        <v>15000</v>
      </c>
      <c r="AA20" s="7">
        <v>15000</v>
      </c>
      <c r="AB20" s="7">
        <v>15000</v>
      </c>
      <c r="AC20" s="7">
        <v>15000</v>
      </c>
      <c r="AD20" s="7">
        <v>15000</v>
      </c>
      <c r="AE20" s="7">
        <v>5000</v>
      </c>
      <c r="AF20" s="7"/>
      <c r="AG20" s="7"/>
      <c r="AH20" s="7"/>
      <c r="AI20" s="7"/>
      <c r="AJ20" s="8">
        <v>0</v>
      </c>
      <c r="AK20" s="8">
        <v>0</v>
      </c>
      <c r="AL20" s="83">
        <v>0</v>
      </c>
      <c r="AM20" s="8">
        <v>0</v>
      </c>
      <c r="AN20" s="83">
        <v>0</v>
      </c>
      <c r="AO20" s="8">
        <v>0</v>
      </c>
      <c r="AP20" s="8">
        <v>0</v>
      </c>
      <c r="AQ20" s="8">
        <v>0</v>
      </c>
      <c r="AR20" s="8"/>
      <c r="AS20" s="8">
        <f t="shared" si="9"/>
        <v>80000</v>
      </c>
      <c r="AT20" s="6">
        <f t="shared" si="10"/>
        <v>0</v>
      </c>
      <c r="AU20" s="87" t="b">
        <f t="shared" si="11"/>
        <v>1</v>
      </c>
      <c r="AV20" s="87" t="b">
        <f t="shared" si="12"/>
        <v>1</v>
      </c>
      <c r="AW20" s="96"/>
    </row>
    <row r="21" spans="1:49" s="88" customFormat="1" ht="15.65" customHeight="1" x14ac:dyDescent="0.35">
      <c r="A21" s="81"/>
      <c r="B21" s="64">
        <v>12</v>
      </c>
      <c r="C21" s="346" t="s">
        <v>386</v>
      </c>
      <c r="D21" s="73" t="s">
        <v>384</v>
      </c>
      <c r="E21" s="74"/>
      <c r="F21" s="74"/>
      <c r="G21" s="74">
        <v>327450</v>
      </c>
      <c r="H21" s="74">
        <f t="shared" si="4"/>
        <v>327450</v>
      </c>
      <c r="I21" s="75"/>
      <c r="J21" s="74"/>
      <c r="K21" s="74">
        <f t="shared" si="6"/>
        <v>0</v>
      </c>
      <c r="L21" s="76">
        <v>327450</v>
      </c>
      <c r="M21" s="597">
        <f>'Consultant Summary'!G62</f>
        <v>347675</v>
      </c>
      <c r="N21" s="8"/>
      <c r="O21" s="74">
        <f>'Cash Flow'!E13</f>
        <v>305450</v>
      </c>
      <c r="P21" s="597">
        <f>'QS Certified'!I8</f>
        <v>305450</v>
      </c>
      <c r="Q21" s="75">
        <f t="shared" si="2"/>
        <v>0.93281417010230572</v>
      </c>
      <c r="R21" s="76">
        <f t="shared" si="7"/>
        <v>22000</v>
      </c>
      <c r="S21" s="74"/>
      <c r="T21" s="74">
        <f>156000+92600</f>
        <v>248600</v>
      </c>
      <c r="U21" s="75">
        <f t="shared" si="3"/>
        <v>0.8138811589458177</v>
      </c>
      <c r="V21" s="76">
        <f t="shared" si="8"/>
        <v>78850</v>
      </c>
      <c r="W21" s="76"/>
      <c r="X21" s="82">
        <f t="shared" si="13"/>
        <v>0</v>
      </c>
      <c r="Y21" s="7"/>
      <c r="Z21" s="7">
        <v>50000</v>
      </c>
      <c r="AA21" s="7">
        <v>28850</v>
      </c>
      <c r="AB21" s="7"/>
      <c r="AC21" s="7"/>
      <c r="AD21" s="7"/>
      <c r="AE21" s="7"/>
      <c r="AF21" s="7"/>
      <c r="AG21" s="7"/>
      <c r="AH21" s="7"/>
      <c r="AI21" s="7"/>
      <c r="AJ21" s="8"/>
      <c r="AK21" s="8"/>
      <c r="AL21" s="83"/>
      <c r="AM21" s="8"/>
      <c r="AN21" s="83"/>
      <c r="AO21" s="8"/>
      <c r="AP21" s="8"/>
      <c r="AQ21" s="8"/>
      <c r="AR21" s="8"/>
      <c r="AS21" s="8">
        <f t="shared" si="9"/>
        <v>78850</v>
      </c>
      <c r="AT21" s="6">
        <f t="shared" si="10"/>
        <v>0</v>
      </c>
      <c r="AU21" s="87" t="b">
        <f t="shared" si="11"/>
        <v>1</v>
      </c>
      <c r="AV21" s="87" t="b">
        <f t="shared" si="12"/>
        <v>1</v>
      </c>
      <c r="AW21" s="96"/>
    </row>
    <row r="22" spans="1:49" s="88" customFormat="1" ht="14.4" customHeight="1" x14ac:dyDescent="0.35">
      <c r="A22" s="81"/>
      <c r="B22" s="64">
        <v>13</v>
      </c>
      <c r="C22" s="346" t="s">
        <v>387</v>
      </c>
      <c r="D22" s="73" t="s">
        <v>385</v>
      </c>
      <c r="E22" s="74"/>
      <c r="F22" s="74"/>
      <c r="G22" s="74">
        <v>1340000</v>
      </c>
      <c r="H22" s="74">
        <f t="shared" si="4"/>
        <v>1340000</v>
      </c>
      <c r="I22" s="75"/>
      <c r="J22" s="74"/>
      <c r="K22" s="74">
        <f t="shared" si="6"/>
        <v>0</v>
      </c>
      <c r="L22" s="76">
        <v>1340000</v>
      </c>
      <c r="M22" s="597">
        <f>'Consultant Summary'!G65</f>
        <v>1460000</v>
      </c>
      <c r="N22" s="8"/>
      <c r="O22" s="74">
        <f>'Cash Flow'!E14</f>
        <v>1220000</v>
      </c>
      <c r="P22" s="597">
        <f>'QS Certified'!I9</f>
        <v>1220000</v>
      </c>
      <c r="Q22" s="75">
        <f t="shared" si="2"/>
        <v>0.91044776119402981</v>
      </c>
      <c r="R22" s="76">
        <f t="shared" si="7"/>
        <v>120000</v>
      </c>
      <c r="S22" s="74"/>
      <c r="T22" s="74">
        <f>1140000+40000</f>
        <v>1180000</v>
      </c>
      <c r="U22" s="75">
        <f t="shared" si="3"/>
        <v>0.96721311475409832</v>
      </c>
      <c r="V22" s="76">
        <f t="shared" si="8"/>
        <v>160000</v>
      </c>
      <c r="W22" s="76"/>
      <c r="X22" s="82">
        <f t="shared" si="13"/>
        <v>0</v>
      </c>
      <c r="Y22" s="7"/>
      <c r="Z22" s="7">
        <v>40000</v>
      </c>
      <c r="AA22" s="7">
        <v>40000</v>
      </c>
      <c r="AB22" s="7">
        <v>40000</v>
      </c>
      <c r="AC22" s="7">
        <v>40000</v>
      </c>
      <c r="AD22" s="7"/>
      <c r="AE22" s="7"/>
      <c r="AF22" s="7"/>
      <c r="AG22" s="7"/>
      <c r="AH22" s="7"/>
      <c r="AI22" s="7"/>
      <c r="AJ22" s="8"/>
      <c r="AK22" s="8"/>
      <c r="AL22" s="83"/>
      <c r="AM22" s="8"/>
      <c r="AN22" s="83"/>
      <c r="AO22" s="8"/>
      <c r="AP22" s="8"/>
      <c r="AQ22" s="8"/>
      <c r="AR22" s="8"/>
      <c r="AS22" s="8">
        <f t="shared" si="9"/>
        <v>160000</v>
      </c>
      <c r="AT22" s="6">
        <f t="shared" si="10"/>
        <v>0</v>
      </c>
      <c r="AU22" s="87" t="b">
        <f t="shared" si="11"/>
        <v>1</v>
      </c>
      <c r="AV22" s="87" t="b">
        <f t="shared" si="12"/>
        <v>1</v>
      </c>
      <c r="AW22" s="96"/>
    </row>
    <row r="23" spans="1:49" s="88" customFormat="1" ht="12" customHeight="1" x14ac:dyDescent="0.35">
      <c r="A23" s="81"/>
      <c r="B23" s="64">
        <v>15</v>
      </c>
      <c r="C23" s="649" t="s">
        <v>43</v>
      </c>
      <c r="D23" s="645" t="s">
        <v>44</v>
      </c>
      <c r="E23" s="646">
        <v>2026750</v>
      </c>
      <c r="F23" s="646">
        <v>2026750</v>
      </c>
      <c r="G23" s="646">
        <v>2767000</v>
      </c>
      <c r="H23" s="646">
        <f t="shared" si="4"/>
        <v>2767000</v>
      </c>
      <c r="I23" s="647">
        <f>IF($L$117=0,0,L23/$L$117)</f>
        <v>2.4279236510277575E-3</v>
      </c>
      <c r="J23" s="646">
        <f>H23-E23</f>
        <v>740250</v>
      </c>
      <c r="K23" s="646">
        <f t="shared" si="6"/>
        <v>0</v>
      </c>
      <c r="L23" s="648">
        <v>2767000</v>
      </c>
      <c r="M23" s="646"/>
      <c r="N23" s="8"/>
      <c r="O23" s="74">
        <f>'Cash Flow'!E15</f>
        <v>2298345.8199999998</v>
      </c>
      <c r="P23" s="597">
        <f>'QS Certified'!I10</f>
        <v>2298345.8199999998</v>
      </c>
      <c r="Q23" s="75">
        <f t="shared" si="2"/>
        <v>0.8306273292374412</v>
      </c>
      <c r="R23" s="76">
        <f t="shared" si="7"/>
        <v>468654.18000000017</v>
      </c>
      <c r="S23" s="74"/>
      <c r="T23" s="76">
        <f>1256394.18+219635.4245+3835.6</f>
        <v>1479865.2045</v>
      </c>
      <c r="U23" s="75">
        <f t="shared" si="3"/>
        <v>0.6438827401961642</v>
      </c>
      <c r="V23" s="76">
        <f t="shared" si="8"/>
        <v>1287134.7955</v>
      </c>
      <c r="W23" s="76"/>
      <c r="X23" s="82">
        <f t="shared" si="13"/>
        <v>0</v>
      </c>
      <c r="Y23" s="7"/>
      <c r="Z23" s="7">
        <v>55000</v>
      </c>
      <c r="AA23" s="7">
        <v>55000</v>
      </c>
      <c r="AB23" s="7">
        <v>55000</v>
      </c>
      <c r="AC23" s="7">
        <v>303270</v>
      </c>
      <c r="AD23" s="7">
        <v>358270</v>
      </c>
      <c r="AE23" s="7">
        <v>312420</v>
      </c>
      <c r="AF23" s="511">
        <f>97010.3955000001+51164.4</f>
        <v>148174.79550000009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3">
        <v>0</v>
      </c>
      <c r="AM23" s="8">
        <v>0</v>
      </c>
      <c r="AN23" s="83">
        <v>0</v>
      </c>
      <c r="AO23" s="8">
        <v>0</v>
      </c>
      <c r="AP23" s="8">
        <v>0</v>
      </c>
      <c r="AQ23" s="8">
        <v>0</v>
      </c>
      <c r="AR23" s="8"/>
      <c r="AS23" s="8">
        <f t="shared" ref="AS23:AS41" si="14">SUM(Y23:AQ23)</f>
        <v>1287134.7955</v>
      </c>
      <c r="AT23" s="6">
        <f t="shared" si="10"/>
        <v>0</v>
      </c>
      <c r="AU23" s="87" t="b">
        <f t="shared" si="11"/>
        <v>1</v>
      </c>
      <c r="AV23" s="87" t="b">
        <f t="shared" si="12"/>
        <v>1</v>
      </c>
      <c r="AW23" s="89"/>
    </row>
    <row r="24" spans="1:49" s="88" customFormat="1" ht="12" customHeight="1" x14ac:dyDescent="0.35">
      <c r="A24" s="81"/>
      <c r="B24" s="64">
        <v>18</v>
      </c>
      <c r="C24" s="72" t="s">
        <v>46</v>
      </c>
      <c r="D24" s="73" t="s">
        <v>47</v>
      </c>
      <c r="E24" s="74">
        <v>0</v>
      </c>
      <c r="F24" s="74"/>
      <c r="G24" s="74">
        <v>436940</v>
      </c>
      <c r="H24" s="74">
        <f t="shared" si="4"/>
        <v>436940</v>
      </c>
      <c r="I24" s="75">
        <f>IF($L$117=0,0,L24/$L$117)</f>
        <v>3.8339608242864777E-4</v>
      </c>
      <c r="J24" s="74">
        <f>H24-E24</f>
        <v>436940</v>
      </c>
      <c r="K24" s="74">
        <f t="shared" si="6"/>
        <v>0</v>
      </c>
      <c r="L24" s="76">
        <v>436940</v>
      </c>
      <c r="M24" s="597">
        <f>'Consultant Summary'!G35</f>
        <v>420000</v>
      </c>
      <c r="N24" s="8"/>
      <c r="O24" s="76">
        <f>SUM('Cash Flow'!E16)</f>
        <v>240000</v>
      </c>
      <c r="P24" s="598">
        <f>'QS Certified'!I11</f>
        <v>240000</v>
      </c>
      <c r="Q24" s="86">
        <f t="shared" si="2"/>
        <v>0.5492744999313407</v>
      </c>
      <c r="R24" s="76">
        <f t="shared" si="7"/>
        <v>196940</v>
      </c>
      <c r="S24" s="76"/>
      <c r="T24" s="76">
        <f>180000+30000</f>
        <v>210000</v>
      </c>
      <c r="U24" s="86">
        <f t="shared" si="3"/>
        <v>0.875</v>
      </c>
      <c r="V24" s="76">
        <f t="shared" si="8"/>
        <v>226940</v>
      </c>
      <c r="W24" s="76"/>
      <c r="X24" s="82">
        <f t="shared" si="13"/>
        <v>0</v>
      </c>
      <c r="Y24" s="8"/>
      <c r="Z24" s="8">
        <v>40000</v>
      </c>
      <c r="AA24" s="8">
        <v>40000</v>
      </c>
      <c r="AB24" s="8">
        <v>40000</v>
      </c>
      <c r="AC24" s="8">
        <v>40000</v>
      </c>
      <c r="AD24" s="8">
        <f>40000-3060</f>
        <v>36940</v>
      </c>
      <c r="AE24" s="8">
        <v>30000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3">
        <v>0</v>
      </c>
      <c r="AM24" s="8">
        <v>0</v>
      </c>
      <c r="AN24" s="83">
        <v>0</v>
      </c>
      <c r="AO24" s="8">
        <v>0</v>
      </c>
      <c r="AP24" s="8">
        <v>0</v>
      </c>
      <c r="AQ24" s="8">
        <v>0</v>
      </c>
      <c r="AR24" s="8"/>
      <c r="AS24" s="8">
        <f t="shared" si="14"/>
        <v>226940</v>
      </c>
      <c r="AT24" s="6">
        <f t="shared" si="10"/>
        <v>0</v>
      </c>
      <c r="AU24" s="87" t="b">
        <f t="shared" si="11"/>
        <v>1</v>
      </c>
      <c r="AV24" s="87" t="b">
        <f t="shared" si="12"/>
        <v>1</v>
      </c>
      <c r="AW24" s="89"/>
    </row>
    <row r="25" spans="1:49" s="90" customFormat="1" ht="12" customHeight="1" x14ac:dyDescent="0.35">
      <c r="A25" s="97"/>
      <c r="B25" s="64">
        <v>19</v>
      </c>
      <c r="C25" s="72" t="s">
        <v>48</v>
      </c>
      <c r="D25" s="73" t="s">
        <v>49</v>
      </c>
      <c r="E25" s="76">
        <v>725000</v>
      </c>
      <c r="F25" s="76">
        <v>725000</v>
      </c>
      <c r="G25" s="76">
        <v>485660.22</v>
      </c>
      <c r="H25" s="76">
        <f t="shared" si="4"/>
        <v>485660.22</v>
      </c>
      <c r="I25" s="86">
        <f>IF($L$117=0,0,L25/$L$117)</f>
        <v>4.2614598283387923E-4</v>
      </c>
      <c r="J25" s="76">
        <f>H25-E25</f>
        <v>-239339.78000000003</v>
      </c>
      <c r="K25" s="74">
        <f t="shared" si="6"/>
        <v>0</v>
      </c>
      <c r="L25" s="76">
        <v>485660.22</v>
      </c>
      <c r="M25" s="598">
        <f>'Consultant Summary'!G30</f>
        <v>388590</v>
      </c>
      <c r="N25" s="6"/>
      <c r="O25" s="76">
        <f>'Cash Flow'!E17</f>
        <v>198970</v>
      </c>
      <c r="P25" s="598">
        <f>'QS Certified'!I12</f>
        <v>198970</v>
      </c>
      <c r="Q25" s="86">
        <f t="shared" si="2"/>
        <v>0.40968972093287775</v>
      </c>
      <c r="R25" s="76">
        <f t="shared" si="7"/>
        <v>286690.21999999997</v>
      </c>
      <c r="S25" s="76"/>
      <c r="T25" s="76">
        <f>127310+32660</f>
        <v>159970</v>
      </c>
      <c r="U25" s="86">
        <f t="shared" si="3"/>
        <v>0.8039905513393979</v>
      </c>
      <c r="V25" s="76">
        <f t="shared" si="8"/>
        <v>325690.21999999997</v>
      </c>
      <c r="W25" s="76"/>
      <c r="X25" s="82">
        <f t="shared" si="13"/>
        <v>0</v>
      </c>
      <c r="Y25" s="6"/>
      <c r="Z25" s="6">
        <v>125000</v>
      </c>
      <c r="AA25" s="6">
        <v>100000</v>
      </c>
      <c r="AB25" s="6">
        <v>50350</v>
      </c>
      <c r="AC25" s="6">
        <v>50340.219999999899</v>
      </c>
      <c r="AD25" s="6"/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98">
        <v>0</v>
      </c>
      <c r="AM25" s="6">
        <v>0</v>
      </c>
      <c r="AN25" s="98">
        <v>0</v>
      </c>
      <c r="AO25" s="6">
        <v>0</v>
      </c>
      <c r="AP25" s="6">
        <v>0</v>
      </c>
      <c r="AQ25" s="6">
        <v>0</v>
      </c>
      <c r="AR25" s="6"/>
      <c r="AS25" s="6">
        <f t="shared" si="14"/>
        <v>325690.21999999991</v>
      </c>
      <c r="AT25" s="6">
        <f t="shared" si="10"/>
        <v>0</v>
      </c>
      <c r="AU25" s="87" t="b">
        <f t="shared" si="11"/>
        <v>1</v>
      </c>
      <c r="AV25" s="87" t="b">
        <f t="shared" si="12"/>
        <v>1</v>
      </c>
      <c r="AW25" s="87"/>
    </row>
    <row r="26" spans="1:49" s="88" customFormat="1" ht="12" customHeight="1" x14ac:dyDescent="0.35">
      <c r="A26" s="81"/>
      <c r="B26" s="64">
        <v>20</v>
      </c>
      <c r="C26" s="72" t="s">
        <v>50</v>
      </c>
      <c r="D26" s="73" t="s">
        <v>51</v>
      </c>
      <c r="E26" s="74">
        <v>235000</v>
      </c>
      <c r="F26" s="74">
        <v>235000</v>
      </c>
      <c r="G26" s="74">
        <v>161000</v>
      </c>
      <c r="H26" s="74">
        <f t="shared" si="4"/>
        <v>161000</v>
      </c>
      <c r="I26" s="75">
        <f>IF($L$117=0,0,L26/$L$117)</f>
        <v>1.4127058468213551E-4</v>
      </c>
      <c r="J26" s="74">
        <f>H26-E26</f>
        <v>-74000</v>
      </c>
      <c r="K26" s="74">
        <f t="shared" si="6"/>
        <v>0</v>
      </c>
      <c r="L26" s="76">
        <v>161000</v>
      </c>
      <c r="M26" s="597">
        <f>'Consultant Summary'!G155</f>
        <v>235000</v>
      </c>
      <c r="N26" s="8"/>
      <c r="O26" s="76">
        <v>111000</v>
      </c>
      <c r="P26" s="598">
        <f>'QS Certified'!I13</f>
        <v>74000</v>
      </c>
      <c r="Q26" s="86">
        <f t="shared" si="2"/>
        <v>0.68944099378881984</v>
      </c>
      <c r="R26" s="76">
        <f t="shared" si="7"/>
        <v>50000</v>
      </c>
      <c r="S26" s="76"/>
      <c r="T26" s="76">
        <f>111000</f>
        <v>111000</v>
      </c>
      <c r="U26" s="86">
        <f t="shared" si="3"/>
        <v>1</v>
      </c>
      <c r="V26" s="76">
        <f t="shared" si="8"/>
        <v>50000</v>
      </c>
      <c r="W26" s="76"/>
      <c r="X26" s="82">
        <f t="shared" si="13"/>
        <v>0</v>
      </c>
      <c r="Y26" s="8"/>
      <c r="Z26" s="8">
        <v>14571.428571428574</v>
      </c>
      <c r="AA26" s="8">
        <v>17714.285714285714</v>
      </c>
      <c r="AB26" s="8">
        <v>17714.285714285714</v>
      </c>
      <c r="AC26" s="8"/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3">
        <v>0</v>
      </c>
      <c r="AM26" s="8">
        <v>0</v>
      </c>
      <c r="AN26" s="83">
        <v>0</v>
      </c>
      <c r="AO26" s="8">
        <v>0</v>
      </c>
      <c r="AP26" s="8">
        <v>0</v>
      </c>
      <c r="AQ26" s="8">
        <v>0</v>
      </c>
      <c r="AR26" s="8"/>
      <c r="AS26" s="8">
        <f t="shared" si="14"/>
        <v>50000</v>
      </c>
      <c r="AT26" s="6">
        <f t="shared" si="10"/>
        <v>0</v>
      </c>
      <c r="AU26" s="87" t="b">
        <f t="shared" si="11"/>
        <v>1</v>
      </c>
      <c r="AV26" s="87" t="b">
        <f t="shared" si="12"/>
        <v>1</v>
      </c>
      <c r="AW26" s="87"/>
    </row>
    <row r="27" spans="1:49" s="88" customFormat="1" ht="12" customHeight="1" x14ac:dyDescent="0.35">
      <c r="A27" s="81"/>
      <c r="B27" s="64">
        <v>21</v>
      </c>
      <c r="C27" s="72" t="s">
        <v>52</v>
      </c>
      <c r="D27" s="73" t="s">
        <v>53</v>
      </c>
      <c r="E27" s="74"/>
      <c r="F27" s="74"/>
      <c r="G27" s="74">
        <v>8281242</v>
      </c>
      <c r="H27" s="74">
        <f>L27</f>
        <v>8281242</v>
      </c>
      <c r="I27" s="75">
        <f>IF($L$117=0,0,L27/$L$117)</f>
        <v>7.2664341567345173E-3</v>
      </c>
      <c r="J27" s="74">
        <f>H27-E27</f>
        <v>8281242</v>
      </c>
      <c r="K27" s="74">
        <f t="shared" si="6"/>
        <v>0</v>
      </c>
      <c r="L27" s="76">
        <v>8281242</v>
      </c>
      <c r="M27" s="597">
        <f>'Consultant Summary'!G2</f>
        <v>8953029</v>
      </c>
      <c r="N27" s="8"/>
      <c r="O27" s="8">
        <f>'Cash Flow'!E19</f>
        <v>7116501.1900000004</v>
      </c>
      <c r="P27" s="607">
        <f>'QS Certified'!I14</f>
        <v>7116501.1900000004</v>
      </c>
      <c r="Q27" s="86">
        <f t="shared" si="2"/>
        <v>0.85935191726072013</v>
      </c>
      <c r="R27" s="76">
        <f t="shared" si="7"/>
        <v>1164740.8099999996</v>
      </c>
      <c r="S27" s="76"/>
      <c r="T27" s="8">
        <v>6850932.5099999998</v>
      </c>
      <c r="U27" s="86">
        <f t="shared" si="3"/>
        <v>0.96268269014369401</v>
      </c>
      <c r="V27" s="99">
        <f t="shared" si="8"/>
        <v>1430309.4900000002</v>
      </c>
      <c r="W27" s="99"/>
      <c r="X27" s="82">
        <f t="shared" si="13"/>
        <v>0</v>
      </c>
      <c r="Y27" s="6"/>
      <c r="Z27" s="6">
        <v>479159.56374999997</v>
      </c>
      <c r="AA27" s="6">
        <v>479159.56374999997</v>
      </c>
      <c r="AB27" s="6">
        <v>239434.2287500003</v>
      </c>
      <c r="AC27" s="6">
        <v>232556.13375000001</v>
      </c>
      <c r="AD27" s="8"/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3">
        <v>0</v>
      </c>
      <c r="AM27" s="8">
        <v>0</v>
      </c>
      <c r="AN27" s="83">
        <v>0</v>
      </c>
      <c r="AO27" s="8">
        <v>0</v>
      </c>
      <c r="AP27" s="8">
        <v>0</v>
      </c>
      <c r="AQ27" s="8">
        <v>0</v>
      </c>
      <c r="AR27" s="8"/>
      <c r="AS27" s="8">
        <f t="shared" si="14"/>
        <v>1430309.4900000002</v>
      </c>
      <c r="AT27" s="6">
        <f t="shared" si="10"/>
        <v>0</v>
      </c>
      <c r="AU27" s="87" t="b">
        <f t="shared" si="11"/>
        <v>1</v>
      </c>
      <c r="AV27" s="87" t="b">
        <f t="shared" si="12"/>
        <v>1</v>
      </c>
      <c r="AW27" s="87"/>
    </row>
    <row r="28" spans="1:49" s="88" customFormat="1" ht="12" customHeight="1" x14ac:dyDescent="0.35">
      <c r="A28" s="81"/>
      <c r="B28" s="64">
        <v>22</v>
      </c>
      <c r="C28" s="72" t="s">
        <v>45</v>
      </c>
      <c r="D28" s="73" t="s">
        <v>54</v>
      </c>
      <c r="E28" s="74"/>
      <c r="F28" s="74"/>
      <c r="G28" s="74">
        <v>1632000</v>
      </c>
      <c r="H28" s="74">
        <f>L28</f>
        <v>1632000</v>
      </c>
      <c r="I28" s="75"/>
      <c r="J28" s="74"/>
      <c r="K28" s="74">
        <f t="shared" si="6"/>
        <v>0</v>
      </c>
      <c r="L28" s="76">
        <v>1632000</v>
      </c>
      <c r="M28" s="597">
        <f>'Consultant Summary'!G26</f>
        <v>2207397.85</v>
      </c>
      <c r="N28" s="8"/>
      <c r="O28" s="8">
        <f>'Cash Flow'!E20</f>
        <v>1327397.8500000001</v>
      </c>
      <c r="P28" s="607">
        <f>'QS Certified'!I15</f>
        <v>1327397.8500000001</v>
      </c>
      <c r="Q28" s="86">
        <f t="shared" si="2"/>
        <v>0.81335652573529416</v>
      </c>
      <c r="R28" s="76">
        <f t="shared" si="7"/>
        <v>304602.14999999991</v>
      </c>
      <c r="S28" s="76"/>
      <c r="T28" s="8">
        <f>286064.52+216000+216000+108000</f>
        <v>826064.52</v>
      </c>
      <c r="U28" s="86">
        <f t="shared" si="3"/>
        <v>0.62231871175623799</v>
      </c>
      <c r="V28" s="99">
        <f t="shared" si="8"/>
        <v>805935.48</v>
      </c>
      <c r="W28" s="99"/>
      <c r="X28" s="82">
        <f t="shared" si="13"/>
        <v>0</v>
      </c>
      <c r="Y28" s="6"/>
      <c r="Z28" s="6">
        <v>233142.85714285713</v>
      </c>
      <c r="AA28" s="6">
        <v>233142.85714285713</v>
      </c>
      <c r="AB28" s="6">
        <v>214506.90857142847</v>
      </c>
      <c r="AC28" s="6">
        <v>125142.857142857</v>
      </c>
      <c r="AD28" s="8"/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3">
        <v>0</v>
      </c>
      <c r="AM28" s="8">
        <v>0</v>
      </c>
      <c r="AN28" s="83">
        <v>0</v>
      </c>
      <c r="AO28" s="8">
        <v>0</v>
      </c>
      <c r="AP28" s="8">
        <v>0</v>
      </c>
      <c r="AQ28" s="8">
        <v>0</v>
      </c>
      <c r="AR28" s="8"/>
      <c r="AS28" s="8">
        <f t="shared" si="14"/>
        <v>805935.47999999975</v>
      </c>
      <c r="AT28" s="6">
        <f t="shared" si="10"/>
        <v>0</v>
      </c>
      <c r="AU28" s="87" t="b">
        <f t="shared" si="11"/>
        <v>1</v>
      </c>
      <c r="AV28" s="87" t="b">
        <f t="shared" si="12"/>
        <v>1</v>
      </c>
      <c r="AW28" s="87"/>
    </row>
    <row r="29" spans="1:49" s="88" customFormat="1" ht="12" customHeight="1" x14ac:dyDescent="0.35">
      <c r="A29" s="81"/>
      <c r="B29" s="64">
        <v>23</v>
      </c>
      <c r="C29" s="72" t="s">
        <v>55</v>
      </c>
      <c r="D29" s="73" t="s">
        <v>56</v>
      </c>
      <c r="E29" s="74"/>
      <c r="F29" s="74"/>
      <c r="G29" s="74">
        <v>152470</v>
      </c>
      <c r="H29" s="74">
        <f t="shared" ref="H29:H34" si="15">L29</f>
        <v>152470</v>
      </c>
      <c r="I29" s="75"/>
      <c r="J29" s="74"/>
      <c r="K29" s="74">
        <f t="shared" si="6"/>
        <v>0</v>
      </c>
      <c r="L29" s="76">
        <v>152470</v>
      </c>
      <c r="M29" s="597">
        <f>'Consultant Summary'!G82</f>
        <v>156790</v>
      </c>
      <c r="N29" s="8"/>
      <c r="O29" s="8">
        <f>'Cash Flow'!E21</f>
        <v>119420</v>
      </c>
      <c r="P29" s="607">
        <f>'QS Certified'!I16</f>
        <v>119420</v>
      </c>
      <c r="Q29" s="86">
        <f t="shared" si="2"/>
        <v>0.78323604643536437</v>
      </c>
      <c r="R29" s="76">
        <f t="shared" si="7"/>
        <v>33050</v>
      </c>
      <c r="S29" s="76"/>
      <c r="T29" s="8">
        <f>44250+13940</f>
        <v>58190</v>
      </c>
      <c r="U29" s="86">
        <f t="shared" si="3"/>
        <v>0.48727181376653828</v>
      </c>
      <c r="V29" s="99">
        <f t="shared" si="8"/>
        <v>94280</v>
      </c>
      <c r="W29" s="99"/>
      <c r="X29" s="82">
        <f t="shared" si="13"/>
        <v>0</v>
      </c>
      <c r="Y29" s="8"/>
      <c r="Z29" s="8">
        <v>18960</v>
      </c>
      <c r="AA29" s="8">
        <v>18960</v>
      </c>
      <c r="AB29" s="8">
        <v>18960</v>
      </c>
      <c r="AC29" s="8">
        <v>18960</v>
      </c>
      <c r="AD29" s="8">
        <f>18960-520</f>
        <v>18440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3">
        <v>0</v>
      </c>
      <c r="AM29" s="8">
        <v>0</v>
      </c>
      <c r="AN29" s="83">
        <v>0</v>
      </c>
      <c r="AO29" s="8">
        <v>0</v>
      </c>
      <c r="AP29" s="8">
        <v>0</v>
      </c>
      <c r="AQ29" s="8">
        <v>0</v>
      </c>
      <c r="AR29" s="8"/>
      <c r="AS29" s="8">
        <f t="shared" si="14"/>
        <v>94280</v>
      </c>
      <c r="AT29" s="6">
        <f t="shared" si="10"/>
        <v>0</v>
      </c>
      <c r="AU29" s="87" t="b">
        <f t="shared" si="11"/>
        <v>1</v>
      </c>
      <c r="AV29" s="87" t="b">
        <f t="shared" si="12"/>
        <v>1</v>
      </c>
      <c r="AW29" s="87"/>
    </row>
    <row r="30" spans="1:49" s="88" customFormat="1" ht="12" customHeight="1" x14ac:dyDescent="0.35">
      <c r="A30" s="81"/>
      <c r="B30" s="64">
        <v>24</v>
      </c>
      <c r="C30" s="72" t="s">
        <v>57</v>
      </c>
      <c r="D30" s="73" t="s">
        <v>58</v>
      </c>
      <c r="E30" s="74"/>
      <c r="F30" s="74"/>
      <c r="G30" s="74">
        <v>414800</v>
      </c>
      <c r="H30" s="74">
        <f t="shared" si="15"/>
        <v>732300</v>
      </c>
      <c r="I30" s="75"/>
      <c r="J30" s="74"/>
      <c r="K30" s="74">
        <f t="shared" si="6"/>
        <v>317500</v>
      </c>
      <c r="L30" s="76">
        <v>732300</v>
      </c>
      <c r="M30" s="597">
        <f>'Consultant Summary'!G22</f>
        <v>732300</v>
      </c>
      <c r="N30" s="8"/>
      <c r="O30" s="8">
        <f>'Cash Flow'!E22</f>
        <v>550580</v>
      </c>
      <c r="P30" s="607">
        <f>'QS Certified'!I17</f>
        <v>550580</v>
      </c>
      <c r="Q30" s="86">
        <f t="shared" si="2"/>
        <v>0.75185033456233785</v>
      </c>
      <c r="R30" s="76">
        <f t="shared" si="7"/>
        <v>181720</v>
      </c>
      <c r="S30" s="76"/>
      <c r="T30" s="8">
        <f>200580-110780+105000+70000+70000</f>
        <v>334800</v>
      </c>
      <c r="U30" s="86">
        <f t="shared" si="3"/>
        <v>0.60808601838061682</v>
      </c>
      <c r="V30" s="99">
        <f t="shared" si="8"/>
        <v>397500</v>
      </c>
      <c r="W30" s="99"/>
      <c r="X30" s="82">
        <f t="shared" si="13"/>
        <v>0</v>
      </c>
      <c r="Y30" s="8"/>
      <c r="Z30" s="8">
        <f>87500+35000</f>
        <v>122500</v>
      </c>
      <c r="AA30" s="8">
        <f>52000+35000-7000</f>
        <v>80000</v>
      </c>
      <c r="AB30" s="8">
        <v>90000</v>
      </c>
      <c r="AC30" s="8">
        <v>35000</v>
      </c>
      <c r="AD30" s="8">
        <v>35000</v>
      </c>
      <c r="AE30" s="8">
        <v>35000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3">
        <v>0</v>
      </c>
      <c r="AM30" s="8">
        <v>0</v>
      </c>
      <c r="AN30" s="83">
        <v>0</v>
      </c>
      <c r="AO30" s="8">
        <v>0</v>
      </c>
      <c r="AP30" s="8">
        <v>0</v>
      </c>
      <c r="AQ30" s="8">
        <v>0</v>
      </c>
      <c r="AR30" s="8"/>
      <c r="AS30" s="8">
        <f t="shared" si="14"/>
        <v>397500</v>
      </c>
      <c r="AT30" s="6">
        <f t="shared" si="10"/>
        <v>0</v>
      </c>
      <c r="AU30" s="87" t="b">
        <f t="shared" si="11"/>
        <v>1</v>
      </c>
      <c r="AV30" s="87" t="b">
        <f t="shared" si="12"/>
        <v>1</v>
      </c>
      <c r="AW30" s="87"/>
    </row>
    <row r="31" spans="1:49" s="88" customFormat="1" ht="12" customHeight="1" x14ac:dyDescent="0.35">
      <c r="A31" s="81"/>
      <c r="B31" s="64">
        <v>25</v>
      </c>
      <c r="C31" s="72" t="s">
        <v>59</v>
      </c>
      <c r="D31" s="73" t="s">
        <v>60</v>
      </c>
      <c r="E31" s="74"/>
      <c r="F31" s="74"/>
      <c r="G31" s="74">
        <v>614000</v>
      </c>
      <c r="H31" s="74">
        <f t="shared" si="15"/>
        <v>614000</v>
      </c>
      <c r="I31" s="75"/>
      <c r="J31" s="74"/>
      <c r="K31" s="74">
        <f t="shared" si="6"/>
        <v>0</v>
      </c>
      <c r="L31" s="76">
        <v>614000</v>
      </c>
      <c r="M31" s="597">
        <f>'Consultant Summary'!G85</f>
        <v>525200</v>
      </c>
      <c r="N31" s="8"/>
      <c r="O31" s="8">
        <v>430037.5</v>
      </c>
      <c r="P31" s="607">
        <f>'QS Certified'!I18+'QS Certified'!I19</f>
        <v>422100</v>
      </c>
      <c r="Q31" s="86">
        <f t="shared" si="2"/>
        <v>0.70038680781758955</v>
      </c>
      <c r="R31" s="76">
        <f t="shared" si="7"/>
        <v>183962.5</v>
      </c>
      <c r="S31" s="76"/>
      <c r="T31" s="8">
        <f>156000+183600+90437.5</f>
        <v>430037.5</v>
      </c>
      <c r="U31" s="86">
        <f t="shared" si="3"/>
        <v>1</v>
      </c>
      <c r="V31" s="99">
        <f t="shared" si="8"/>
        <v>183962.5</v>
      </c>
      <c r="W31" s="99"/>
      <c r="X31" s="82">
        <f t="shared" si="13"/>
        <v>0</v>
      </c>
      <c r="Y31" s="8"/>
      <c r="Z31" s="8">
        <v>50000</v>
      </c>
      <c r="AA31" s="8">
        <v>50000</v>
      </c>
      <c r="AB31" s="8">
        <v>50000</v>
      </c>
      <c r="AC31" s="8">
        <v>33962.5</v>
      </c>
      <c r="AD31" s="8"/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3">
        <v>0</v>
      </c>
      <c r="AM31" s="8">
        <v>0</v>
      </c>
      <c r="AN31" s="83">
        <v>0</v>
      </c>
      <c r="AO31" s="8">
        <v>0</v>
      </c>
      <c r="AP31" s="8">
        <v>0</v>
      </c>
      <c r="AQ31" s="8">
        <v>0</v>
      </c>
      <c r="AR31" s="8"/>
      <c r="AS31" s="8">
        <f t="shared" si="14"/>
        <v>183962.5</v>
      </c>
      <c r="AT31" s="6">
        <f t="shared" si="10"/>
        <v>0</v>
      </c>
      <c r="AU31" s="87" t="b">
        <f t="shared" si="11"/>
        <v>1</v>
      </c>
      <c r="AV31" s="87" t="b">
        <f t="shared" si="12"/>
        <v>1</v>
      </c>
      <c r="AW31" s="87"/>
    </row>
    <row r="32" spans="1:49" s="88" customFormat="1" ht="12" customHeight="1" x14ac:dyDescent="0.35">
      <c r="A32" s="81"/>
      <c r="B32" s="64">
        <v>26</v>
      </c>
      <c r="C32" s="72" t="s">
        <v>61</v>
      </c>
      <c r="D32" s="73" t="s">
        <v>62</v>
      </c>
      <c r="E32" s="74"/>
      <c r="F32" s="74"/>
      <c r="G32" s="74">
        <v>147600</v>
      </c>
      <c r="H32" s="74">
        <f t="shared" si="15"/>
        <v>147600</v>
      </c>
      <c r="I32" s="75"/>
      <c r="J32" s="74"/>
      <c r="K32" s="74">
        <f t="shared" si="6"/>
        <v>0</v>
      </c>
      <c r="L32" s="76">
        <v>147600</v>
      </c>
      <c r="M32" s="597">
        <f>'Consultant Summary'!G89</f>
        <v>190572</v>
      </c>
      <c r="N32" s="8"/>
      <c r="O32" s="8">
        <f>'Cash Flow'!E25</f>
        <v>103072</v>
      </c>
      <c r="P32" s="607">
        <f>'QS Certified'!I20</f>
        <v>103072</v>
      </c>
      <c r="Q32" s="86">
        <f t="shared" si="2"/>
        <v>0.69831978319783194</v>
      </c>
      <c r="R32" s="76">
        <f t="shared" si="7"/>
        <v>44528</v>
      </c>
      <c r="S32" s="76"/>
      <c r="T32" s="8">
        <v>62500</v>
      </c>
      <c r="U32" s="86">
        <f t="shared" si="3"/>
        <v>0.60637224464452033</v>
      </c>
      <c r="V32" s="99">
        <f t="shared" si="8"/>
        <v>85100</v>
      </c>
      <c r="W32" s="99"/>
      <c r="X32" s="82">
        <f t="shared" si="13"/>
        <v>0</v>
      </c>
      <c r="Y32" s="6"/>
      <c r="Z32" s="6">
        <v>25100</v>
      </c>
      <c r="AA32" s="6">
        <v>20000</v>
      </c>
      <c r="AB32" s="6">
        <v>20000</v>
      </c>
      <c r="AC32" s="6">
        <v>20000</v>
      </c>
      <c r="AD32" s="6"/>
      <c r="AE32" s="6"/>
      <c r="AF32" s="8"/>
      <c r="AG32" s="8"/>
      <c r="AH32" s="8"/>
      <c r="AI32" s="8"/>
      <c r="AJ32" s="8"/>
      <c r="AK32" s="8"/>
      <c r="AL32" s="83"/>
      <c r="AM32" s="8"/>
      <c r="AN32" s="83"/>
      <c r="AO32" s="8"/>
      <c r="AP32" s="8"/>
      <c r="AQ32" s="8"/>
      <c r="AR32" s="8"/>
      <c r="AS32" s="8">
        <f t="shared" si="14"/>
        <v>85100</v>
      </c>
      <c r="AT32" s="6">
        <f t="shared" si="10"/>
        <v>0</v>
      </c>
      <c r="AU32" s="87" t="b">
        <f t="shared" si="11"/>
        <v>1</v>
      </c>
      <c r="AV32" s="87" t="b">
        <f t="shared" si="12"/>
        <v>1</v>
      </c>
      <c r="AW32" s="87"/>
    </row>
    <row r="33" spans="1:49" s="88" customFormat="1" ht="12" customHeight="1" x14ac:dyDescent="0.35">
      <c r="A33" s="81"/>
      <c r="B33" s="64">
        <v>27</v>
      </c>
      <c r="C33" s="72" t="s">
        <v>63</v>
      </c>
      <c r="D33" s="73" t="s">
        <v>64</v>
      </c>
      <c r="E33" s="74"/>
      <c r="F33" s="74"/>
      <c r="G33" s="74">
        <v>170000</v>
      </c>
      <c r="H33" s="74">
        <f t="shared" si="15"/>
        <v>170000</v>
      </c>
      <c r="I33" s="75"/>
      <c r="J33" s="74"/>
      <c r="K33" s="74">
        <f t="shared" si="6"/>
        <v>0</v>
      </c>
      <c r="L33" s="76">
        <v>170000</v>
      </c>
      <c r="M33" s="597">
        <f>'Consultant Summary'!G92</f>
        <v>206500</v>
      </c>
      <c r="N33" s="8"/>
      <c r="O33" s="8">
        <f>'Cash Flow'!E26</f>
        <v>143350</v>
      </c>
      <c r="P33" s="607">
        <f>'QS Certified'!I21</f>
        <v>143350</v>
      </c>
      <c r="Q33" s="86">
        <f t="shared" si="2"/>
        <v>0.84323529411764708</v>
      </c>
      <c r="R33" s="76">
        <f t="shared" si="7"/>
        <v>26650</v>
      </c>
      <c r="S33" s="76"/>
      <c r="T33" s="8">
        <v>64775</v>
      </c>
      <c r="U33" s="86">
        <f t="shared" si="3"/>
        <v>0.45186606208580399</v>
      </c>
      <c r="V33" s="99">
        <f t="shared" si="8"/>
        <v>105225</v>
      </c>
      <c r="W33" s="99"/>
      <c r="X33" s="82">
        <f t="shared" si="13"/>
        <v>0</v>
      </c>
      <c r="Y33" s="6"/>
      <c r="Z33" s="6">
        <v>20000</v>
      </c>
      <c r="AA33" s="6">
        <v>20000</v>
      </c>
      <c r="AB33" s="6">
        <v>20000</v>
      </c>
      <c r="AC33" s="6">
        <f>25000-825</f>
        <v>24175</v>
      </c>
      <c r="AD33" s="8">
        <v>21050</v>
      </c>
      <c r="AE33" s="6"/>
      <c r="AF33" s="8"/>
      <c r="AG33" s="8"/>
      <c r="AH33" s="8"/>
      <c r="AI33" s="8"/>
      <c r="AJ33" s="8"/>
      <c r="AK33" s="8"/>
      <c r="AL33" s="83"/>
      <c r="AM33" s="8"/>
      <c r="AN33" s="83"/>
      <c r="AO33" s="8"/>
      <c r="AP33" s="8"/>
      <c r="AQ33" s="8"/>
      <c r="AR33" s="8"/>
      <c r="AS33" s="8">
        <f t="shared" si="14"/>
        <v>105225</v>
      </c>
      <c r="AT33" s="6">
        <f t="shared" si="10"/>
        <v>0</v>
      </c>
      <c r="AU33" s="87" t="b">
        <f t="shared" si="11"/>
        <v>1</v>
      </c>
      <c r="AV33" s="87" t="b">
        <f t="shared" si="12"/>
        <v>1</v>
      </c>
      <c r="AW33" s="87"/>
    </row>
    <row r="34" spans="1:49" s="88" customFormat="1" ht="12" customHeight="1" x14ac:dyDescent="0.35">
      <c r="A34" s="81"/>
      <c r="B34" s="64">
        <v>28</v>
      </c>
      <c r="C34" s="72" t="s">
        <v>65</v>
      </c>
      <c r="D34" s="73" t="s">
        <v>66</v>
      </c>
      <c r="E34" s="74"/>
      <c r="F34" s="74"/>
      <c r="G34" s="74">
        <v>2444736</v>
      </c>
      <c r="H34" s="74">
        <f t="shared" si="15"/>
        <v>2444736</v>
      </c>
      <c r="I34" s="75"/>
      <c r="J34" s="74"/>
      <c r="K34" s="74">
        <f t="shared" si="6"/>
        <v>0</v>
      </c>
      <c r="L34" s="76">
        <v>2444736</v>
      </c>
      <c r="M34" s="597">
        <f>'Consultant Summary'!G18</f>
        <v>3419895</v>
      </c>
      <c r="N34" s="8"/>
      <c r="O34" s="8">
        <f>'Cash Flow'!E27</f>
        <v>3117694</v>
      </c>
      <c r="P34" s="607">
        <f>'QS Certified'!I22</f>
        <v>3117694</v>
      </c>
      <c r="Q34" s="86">
        <f t="shared" si="2"/>
        <v>1.2752681680148694</v>
      </c>
      <c r="R34" s="76">
        <f t="shared" si="7"/>
        <v>-672958</v>
      </c>
      <c r="S34" s="76"/>
      <c r="T34" s="8">
        <f>1547194+205750</f>
        <v>1752944</v>
      </c>
      <c r="U34" s="86">
        <f t="shared" si="3"/>
        <v>0.56225659092906488</v>
      </c>
      <c r="V34" s="99">
        <f t="shared" si="8"/>
        <v>691792</v>
      </c>
      <c r="W34" s="99"/>
      <c r="X34" s="82">
        <f t="shared" si="13"/>
        <v>0</v>
      </c>
      <c r="Y34" s="8"/>
      <c r="Z34" s="8">
        <v>220805.875</v>
      </c>
      <c r="AA34" s="8">
        <v>273227.75</v>
      </c>
      <c r="AB34" s="82">
        <v>197758.375</v>
      </c>
      <c r="AC34" s="8">
        <v>0</v>
      </c>
      <c r="AD34" s="8"/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3">
        <v>0</v>
      </c>
      <c r="AM34" s="8">
        <v>0</v>
      </c>
      <c r="AN34" s="83">
        <v>0</v>
      </c>
      <c r="AO34" s="8">
        <v>0</v>
      </c>
      <c r="AP34" s="8">
        <v>0</v>
      </c>
      <c r="AQ34" s="8">
        <v>0</v>
      </c>
      <c r="AR34" s="8"/>
      <c r="AS34" s="8">
        <f t="shared" si="14"/>
        <v>691792</v>
      </c>
      <c r="AT34" s="6">
        <f t="shared" si="10"/>
        <v>0</v>
      </c>
      <c r="AU34" s="87" t="b">
        <f t="shared" si="11"/>
        <v>1</v>
      </c>
      <c r="AV34" s="87" t="b">
        <f t="shared" si="12"/>
        <v>1</v>
      </c>
      <c r="AW34" s="87"/>
    </row>
    <row r="35" spans="1:49" s="88" customFormat="1" ht="12" customHeight="1" x14ac:dyDescent="0.35">
      <c r="A35" s="81"/>
      <c r="B35" s="64">
        <v>30</v>
      </c>
      <c r="C35" s="72" t="s">
        <v>67</v>
      </c>
      <c r="D35" s="73" t="s">
        <v>68</v>
      </c>
      <c r="E35" s="74"/>
      <c r="F35" s="74"/>
      <c r="G35" s="74">
        <v>875040.42</v>
      </c>
      <c r="H35" s="74">
        <f t="shared" si="4"/>
        <v>875040.42</v>
      </c>
      <c r="I35" s="75"/>
      <c r="J35" s="74"/>
      <c r="K35" s="74">
        <f t="shared" si="6"/>
        <v>0</v>
      </c>
      <c r="L35" s="76">
        <v>875040.42</v>
      </c>
      <c r="M35" s="597">
        <f>'Consultant Summary'!G43</f>
        <v>1125100.4100000001</v>
      </c>
      <c r="N35" s="8"/>
      <c r="O35" s="8">
        <f>'Cash Flow'!E28</f>
        <v>397704.42</v>
      </c>
      <c r="P35" s="607">
        <f>'QS Certified'!I23</f>
        <v>397704.42</v>
      </c>
      <c r="Q35" s="86">
        <f t="shared" si="2"/>
        <v>0.45449834191659394</v>
      </c>
      <c r="R35" s="76">
        <f t="shared" si="7"/>
        <v>477336.00000000006</v>
      </c>
      <c r="S35" s="76"/>
      <c r="T35" s="8">
        <f>197080.42+91473.84</f>
        <v>288554.26</v>
      </c>
      <c r="U35" s="86">
        <f t="shared" si="3"/>
        <v>0.72554954254720128</v>
      </c>
      <c r="V35" s="99">
        <f t="shared" si="8"/>
        <v>586486.16</v>
      </c>
      <c r="W35" s="99"/>
      <c r="X35" s="82">
        <f t="shared" si="13"/>
        <v>0</v>
      </c>
      <c r="Y35" s="8"/>
      <c r="Z35" s="8">
        <v>150000</v>
      </c>
      <c r="AA35" s="8">
        <v>150000</v>
      </c>
      <c r="AB35" s="8">
        <v>150000</v>
      </c>
      <c r="AC35" s="8">
        <f>125000+11486.16</f>
        <v>136486.16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3">
        <v>0</v>
      </c>
      <c r="AM35" s="8">
        <v>0</v>
      </c>
      <c r="AN35" s="83">
        <v>0</v>
      </c>
      <c r="AO35" s="8">
        <v>0</v>
      </c>
      <c r="AP35" s="8">
        <v>0</v>
      </c>
      <c r="AQ35" s="8">
        <v>0</v>
      </c>
      <c r="AR35" s="8"/>
      <c r="AS35" s="8">
        <f t="shared" si="14"/>
        <v>586486.16</v>
      </c>
      <c r="AT35" s="6">
        <f t="shared" si="10"/>
        <v>0</v>
      </c>
      <c r="AU35" s="87" t="b">
        <f t="shared" si="11"/>
        <v>1</v>
      </c>
      <c r="AV35" s="87" t="b">
        <f t="shared" si="12"/>
        <v>1</v>
      </c>
      <c r="AW35" s="87"/>
    </row>
    <row r="36" spans="1:49" s="88" customFormat="1" ht="12" customHeight="1" x14ac:dyDescent="0.35">
      <c r="A36" s="81"/>
      <c r="B36" s="64">
        <v>31</v>
      </c>
      <c r="C36" s="72" t="s">
        <v>69</v>
      </c>
      <c r="D36" s="73" t="s">
        <v>70</v>
      </c>
      <c r="E36" s="74"/>
      <c r="F36" s="74"/>
      <c r="G36" s="74">
        <v>320000</v>
      </c>
      <c r="H36" s="74">
        <f t="shared" si="4"/>
        <v>320000</v>
      </c>
      <c r="I36" s="75"/>
      <c r="J36" s="74"/>
      <c r="K36" s="74">
        <f t="shared" si="6"/>
        <v>0</v>
      </c>
      <c r="L36" s="76">
        <v>320000</v>
      </c>
      <c r="M36" s="597">
        <f>'Consultant Summary'!G96</f>
        <v>781981.22</v>
      </c>
      <c r="N36" s="8"/>
      <c r="O36" s="8">
        <v>243750</v>
      </c>
      <c r="P36" s="607">
        <f>'QS Certified'!I24</f>
        <v>700731.22</v>
      </c>
      <c r="Q36" s="86">
        <f t="shared" si="2"/>
        <v>0.76171875</v>
      </c>
      <c r="R36" s="76">
        <f t="shared" si="7"/>
        <v>76250</v>
      </c>
      <c r="S36" s="76"/>
      <c r="T36" s="8">
        <f>81250+81250+81250</f>
        <v>243750</v>
      </c>
      <c r="U36" s="86">
        <f t="shared" si="3"/>
        <v>1</v>
      </c>
      <c r="V36" s="99">
        <f t="shared" si="8"/>
        <v>76250</v>
      </c>
      <c r="W36" s="99"/>
      <c r="X36" s="82">
        <f t="shared" si="13"/>
        <v>0</v>
      </c>
      <c r="Y36" s="8"/>
      <c r="Z36" s="8">
        <v>50000</v>
      </c>
      <c r="AA36" s="8">
        <v>26250</v>
      </c>
      <c r="AB36" s="8"/>
      <c r="AC36" s="8"/>
      <c r="AD36" s="8"/>
      <c r="AE36" s="8"/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3">
        <v>0</v>
      </c>
      <c r="AM36" s="8">
        <v>0</v>
      </c>
      <c r="AN36" s="83">
        <v>0</v>
      </c>
      <c r="AO36" s="8">
        <v>0</v>
      </c>
      <c r="AP36" s="8">
        <v>0</v>
      </c>
      <c r="AQ36" s="8">
        <v>0</v>
      </c>
      <c r="AR36" s="8"/>
      <c r="AS36" s="8">
        <f t="shared" si="14"/>
        <v>76250</v>
      </c>
      <c r="AT36" s="6">
        <f t="shared" si="10"/>
        <v>0</v>
      </c>
      <c r="AU36" s="87" t="b">
        <f t="shared" si="11"/>
        <v>1</v>
      </c>
      <c r="AV36" s="87" t="b">
        <f t="shared" si="12"/>
        <v>1</v>
      </c>
      <c r="AW36" s="87"/>
    </row>
    <row r="37" spans="1:49" s="88" customFormat="1" ht="12" customHeight="1" x14ac:dyDescent="0.35">
      <c r="A37" s="280"/>
      <c r="B37" s="64">
        <v>32</v>
      </c>
      <c r="C37" s="72" t="s">
        <v>71</v>
      </c>
      <c r="D37" s="73" t="s">
        <v>72</v>
      </c>
      <c r="E37" s="74"/>
      <c r="F37" s="74"/>
      <c r="G37" s="74">
        <v>46500</v>
      </c>
      <c r="H37" s="74">
        <f t="shared" si="4"/>
        <v>46500</v>
      </c>
      <c r="I37" s="75"/>
      <c r="J37" s="74"/>
      <c r="K37" s="74">
        <f t="shared" si="6"/>
        <v>0</v>
      </c>
      <c r="L37" s="76">
        <v>46500</v>
      </c>
      <c r="M37" s="597">
        <f>'Consultant Summary'!G99</f>
        <v>46500</v>
      </c>
      <c r="N37" s="8"/>
      <c r="O37" s="8">
        <f>'Cash Flow'!E30</f>
        <v>18600</v>
      </c>
      <c r="P37" s="607">
        <f>'QS Certified'!I25</f>
        <v>18600</v>
      </c>
      <c r="Q37" s="86">
        <f t="shared" si="2"/>
        <v>0.4</v>
      </c>
      <c r="R37" s="76">
        <f t="shared" si="7"/>
        <v>27900</v>
      </c>
      <c r="S37" s="76"/>
      <c r="T37" s="8">
        <v>18600</v>
      </c>
      <c r="U37" s="86">
        <f t="shared" si="3"/>
        <v>1</v>
      </c>
      <c r="V37" s="99">
        <f t="shared" si="8"/>
        <v>27900</v>
      </c>
      <c r="W37" s="99"/>
      <c r="X37" s="82">
        <f t="shared" si="13"/>
        <v>0</v>
      </c>
      <c r="Y37" s="8"/>
      <c r="Z37" s="8">
        <v>18600</v>
      </c>
      <c r="AA37" s="8">
        <f>18600-9300</f>
        <v>9300</v>
      </c>
      <c r="AB37" s="8"/>
      <c r="AC37" s="8"/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3">
        <v>0</v>
      </c>
      <c r="AM37" s="8">
        <v>0</v>
      </c>
      <c r="AN37" s="83">
        <v>0</v>
      </c>
      <c r="AO37" s="8">
        <v>0</v>
      </c>
      <c r="AP37" s="8">
        <v>0</v>
      </c>
      <c r="AQ37" s="8">
        <v>0</v>
      </c>
      <c r="AR37" s="8"/>
      <c r="AS37" s="8">
        <f t="shared" si="14"/>
        <v>27900</v>
      </c>
      <c r="AT37" s="6">
        <f t="shared" si="10"/>
        <v>0</v>
      </c>
      <c r="AU37" s="87" t="b">
        <f t="shared" si="11"/>
        <v>1</v>
      </c>
      <c r="AV37" s="87" t="b">
        <f t="shared" si="12"/>
        <v>1</v>
      </c>
      <c r="AW37" s="87"/>
    </row>
    <row r="38" spans="1:49" s="88" customFormat="1" ht="17.399999999999999" customHeight="1" x14ac:dyDescent="0.35">
      <c r="A38" s="81"/>
      <c r="B38" s="64">
        <v>33</v>
      </c>
      <c r="C38" s="72" t="s">
        <v>73</v>
      </c>
      <c r="D38" s="73" t="s">
        <v>74</v>
      </c>
      <c r="E38" s="425"/>
      <c r="F38" s="425"/>
      <c r="G38" s="74">
        <v>70800</v>
      </c>
      <c r="H38" s="425">
        <f t="shared" si="4"/>
        <v>70800</v>
      </c>
      <c r="I38" s="75"/>
      <c r="J38" s="74"/>
      <c r="K38" s="74">
        <f t="shared" si="6"/>
        <v>0</v>
      </c>
      <c r="L38" s="76">
        <v>70800</v>
      </c>
      <c r="M38" s="597">
        <f>'Consultant Summary'!G152</f>
        <v>77152.51999999999</v>
      </c>
      <c r="N38" s="8"/>
      <c r="O38" s="8">
        <f>'Cash Flow'!E31</f>
        <v>41752.519999999997</v>
      </c>
      <c r="P38" s="607">
        <f>'QS Certified'!I26</f>
        <v>41752.519999999997</v>
      </c>
      <c r="Q38" s="86">
        <f t="shared" si="2"/>
        <v>0.58972485875706215</v>
      </c>
      <c r="R38" s="76">
        <f t="shared" si="7"/>
        <v>29047.480000000003</v>
      </c>
      <c r="S38" s="76"/>
      <c r="T38" s="8">
        <f>23600+5900+5900</f>
        <v>35400</v>
      </c>
      <c r="U38" s="86">
        <f t="shared" si="3"/>
        <v>0.84785301581796746</v>
      </c>
      <c r="V38" s="99">
        <f t="shared" si="8"/>
        <v>35400</v>
      </c>
      <c r="W38" s="99"/>
      <c r="X38" s="82">
        <f t="shared" si="13"/>
        <v>0</v>
      </c>
      <c r="Y38" s="8"/>
      <c r="Z38" s="8">
        <v>6000</v>
      </c>
      <c r="AA38" s="8">
        <v>8800</v>
      </c>
      <c r="AB38" s="8">
        <v>10000</v>
      </c>
      <c r="AC38" s="8">
        <v>10600</v>
      </c>
      <c r="AD38" s="8"/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3">
        <v>0</v>
      </c>
      <c r="AM38" s="8">
        <v>0</v>
      </c>
      <c r="AN38" s="83">
        <v>0</v>
      </c>
      <c r="AO38" s="8">
        <v>0</v>
      </c>
      <c r="AP38" s="8">
        <v>0</v>
      </c>
      <c r="AQ38" s="8">
        <v>0</v>
      </c>
      <c r="AR38" s="8"/>
      <c r="AS38" s="8">
        <f t="shared" si="14"/>
        <v>35400</v>
      </c>
      <c r="AT38" s="6">
        <f t="shared" si="10"/>
        <v>0</v>
      </c>
      <c r="AU38" s="87" t="b">
        <f t="shared" si="11"/>
        <v>1</v>
      </c>
      <c r="AV38" s="87" t="b">
        <f t="shared" si="12"/>
        <v>1</v>
      </c>
      <c r="AW38" s="87"/>
    </row>
    <row r="39" spans="1:49" s="88" customFormat="1" ht="15" customHeight="1" x14ac:dyDescent="0.35">
      <c r="A39" s="81"/>
      <c r="B39" s="64">
        <v>34</v>
      </c>
      <c r="C39" s="72" t="s">
        <v>188</v>
      </c>
      <c r="D39" s="73" t="s">
        <v>189</v>
      </c>
      <c r="E39" s="74"/>
      <c r="F39" s="74"/>
      <c r="G39" s="74">
        <v>328600</v>
      </c>
      <c r="H39" s="74">
        <f t="shared" si="4"/>
        <v>328600</v>
      </c>
      <c r="I39" s="75"/>
      <c r="J39" s="74"/>
      <c r="K39" s="74">
        <f t="shared" si="6"/>
        <v>0</v>
      </c>
      <c r="L39" s="76">
        <f>228600+100000</f>
        <v>328600</v>
      </c>
      <c r="M39" s="597">
        <f>'Consultant Summary'!G108</f>
        <v>228600</v>
      </c>
      <c r="N39" s="8"/>
      <c r="O39" s="8">
        <f>'Cash Flow'!E32</f>
        <v>228600</v>
      </c>
      <c r="P39" s="607">
        <f>'QS Certified'!I27</f>
        <v>228600</v>
      </c>
      <c r="Q39" s="86">
        <f t="shared" si="2"/>
        <v>0.69567863664029217</v>
      </c>
      <c r="R39" s="76">
        <f t="shared" si="7"/>
        <v>100000</v>
      </c>
      <c r="S39" s="76"/>
      <c r="T39" s="8">
        <v>117000</v>
      </c>
      <c r="U39" s="86">
        <f t="shared" si="3"/>
        <v>0.51181102362204722</v>
      </c>
      <c r="V39" s="99">
        <f t="shared" si="8"/>
        <v>211600</v>
      </c>
      <c r="W39" s="99"/>
      <c r="X39" s="82">
        <f t="shared" si="13"/>
        <v>0</v>
      </c>
      <c r="Y39" s="8"/>
      <c r="Z39" s="8">
        <v>60000</v>
      </c>
      <c r="AA39" s="8">
        <v>60000</v>
      </c>
      <c r="AB39" s="8">
        <v>91600</v>
      </c>
      <c r="AC39" s="8"/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3">
        <v>0</v>
      </c>
      <c r="AM39" s="8">
        <v>0</v>
      </c>
      <c r="AN39" s="83">
        <v>0</v>
      </c>
      <c r="AO39" s="8">
        <v>0</v>
      </c>
      <c r="AP39" s="8">
        <v>0</v>
      </c>
      <c r="AQ39" s="8">
        <v>0</v>
      </c>
      <c r="AR39" s="8"/>
      <c r="AS39" s="8">
        <f t="shared" si="14"/>
        <v>211600</v>
      </c>
      <c r="AT39" s="6">
        <f t="shared" si="10"/>
        <v>0</v>
      </c>
      <c r="AU39" s="87" t="b">
        <f t="shared" si="11"/>
        <v>1</v>
      </c>
      <c r="AV39" s="87" t="b">
        <f t="shared" si="12"/>
        <v>1</v>
      </c>
      <c r="AW39" s="87"/>
    </row>
    <row r="40" spans="1:49" s="88" customFormat="1" ht="16.25" customHeight="1" x14ac:dyDescent="0.35">
      <c r="A40" s="81"/>
      <c r="B40" s="64">
        <v>35</v>
      </c>
      <c r="C40" s="72" t="s">
        <v>75</v>
      </c>
      <c r="D40" s="73" t="s">
        <v>76</v>
      </c>
      <c r="E40" s="74"/>
      <c r="F40" s="74"/>
      <c r="G40" s="74">
        <v>338800</v>
      </c>
      <c r="H40" s="74">
        <f t="shared" si="4"/>
        <v>338800</v>
      </c>
      <c r="I40" s="75"/>
      <c r="J40" s="74"/>
      <c r="K40" s="74">
        <f t="shared" si="6"/>
        <v>0</v>
      </c>
      <c r="L40" s="76">
        <v>338800</v>
      </c>
      <c r="M40" s="597">
        <f>'Consultant Summary'!G102</f>
        <v>3559806.25</v>
      </c>
      <c r="N40" s="8"/>
      <c r="O40" s="8">
        <f>'Cash Flow'!E33</f>
        <v>1059350.6000000001</v>
      </c>
      <c r="P40" s="607">
        <f>'QS Certified'!I28</f>
        <v>1059350.6000000001</v>
      </c>
      <c r="Q40" s="86">
        <f t="shared" si="2"/>
        <v>3.1267727272727277</v>
      </c>
      <c r="R40" s="76">
        <f t="shared" si="7"/>
        <v>-720550.60000000009</v>
      </c>
      <c r="S40" s="76"/>
      <c r="T40" s="8">
        <f>84700+84700</f>
        <v>169400</v>
      </c>
      <c r="U40" s="86">
        <f t="shared" si="3"/>
        <v>0.15990928782218086</v>
      </c>
      <c r="V40" s="99">
        <f t="shared" si="8"/>
        <v>169400</v>
      </c>
      <c r="W40" s="99"/>
      <c r="X40" s="82">
        <f t="shared" si="13"/>
        <v>0</v>
      </c>
      <c r="Y40" s="8"/>
      <c r="Z40" s="8">
        <v>50000</v>
      </c>
      <c r="AA40" s="8">
        <v>50000</v>
      </c>
      <c r="AB40" s="8">
        <v>50000</v>
      </c>
      <c r="AC40" s="8">
        <v>19400</v>
      </c>
      <c r="AD40" s="8"/>
      <c r="AE40" s="8"/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3">
        <v>0</v>
      </c>
      <c r="AM40" s="8">
        <v>0</v>
      </c>
      <c r="AN40" s="83">
        <v>0</v>
      </c>
      <c r="AO40" s="8">
        <v>0</v>
      </c>
      <c r="AP40" s="8">
        <v>0</v>
      </c>
      <c r="AQ40" s="8">
        <v>0</v>
      </c>
      <c r="AR40" s="8"/>
      <c r="AS40" s="8">
        <f t="shared" si="14"/>
        <v>169400</v>
      </c>
      <c r="AT40" s="6">
        <f t="shared" si="10"/>
        <v>0</v>
      </c>
      <c r="AU40" s="87" t="b">
        <f t="shared" si="11"/>
        <v>1</v>
      </c>
      <c r="AV40" s="87" t="b">
        <f t="shared" si="12"/>
        <v>1</v>
      </c>
      <c r="AW40" s="87"/>
    </row>
    <row r="41" spans="1:49" s="88" customFormat="1" ht="16.25" customHeight="1" x14ac:dyDescent="0.35">
      <c r="A41" s="81"/>
      <c r="B41" s="64">
        <v>36</v>
      </c>
      <c r="C41" s="644" t="s">
        <v>77</v>
      </c>
      <c r="D41" s="645" t="s">
        <v>78</v>
      </c>
      <c r="E41" s="646"/>
      <c r="F41" s="646"/>
      <c r="G41" s="646">
        <v>33170</v>
      </c>
      <c r="H41" s="646">
        <f t="shared" si="4"/>
        <v>33170</v>
      </c>
      <c r="I41" s="647"/>
      <c r="J41" s="646"/>
      <c r="K41" s="646">
        <f t="shared" si="6"/>
        <v>0</v>
      </c>
      <c r="L41" s="648">
        <v>33170</v>
      </c>
      <c r="M41" s="646"/>
      <c r="N41" s="8"/>
      <c r="O41" s="8">
        <f>'Cash Flow'!E34</f>
        <v>17414.25</v>
      </c>
      <c r="P41" s="607">
        <f>O41</f>
        <v>17414.25</v>
      </c>
      <c r="Q41" s="86">
        <f t="shared" si="2"/>
        <v>0.52500000000000002</v>
      </c>
      <c r="R41" s="76">
        <f t="shared" si="7"/>
        <v>15755.75</v>
      </c>
      <c r="S41" s="76"/>
      <c r="T41" s="8">
        <v>16585</v>
      </c>
      <c r="U41" s="86">
        <f t="shared" si="3"/>
        <v>0.95238095238095233</v>
      </c>
      <c r="V41" s="99">
        <f t="shared" si="8"/>
        <v>16585</v>
      </c>
      <c r="W41" s="99"/>
      <c r="X41" s="82">
        <f t="shared" si="13"/>
        <v>0</v>
      </c>
      <c r="Y41" s="8"/>
      <c r="Z41" s="8">
        <v>16585</v>
      </c>
      <c r="AA41" s="8"/>
      <c r="AB41" s="8">
        <v>0</v>
      </c>
      <c r="AC41" s="8"/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3">
        <v>0</v>
      </c>
      <c r="AM41" s="8">
        <v>0</v>
      </c>
      <c r="AN41" s="83">
        <v>0</v>
      </c>
      <c r="AO41" s="8">
        <v>0</v>
      </c>
      <c r="AP41" s="8">
        <v>0</v>
      </c>
      <c r="AQ41" s="8">
        <v>0</v>
      </c>
      <c r="AR41" s="8"/>
      <c r="AS41" s="8">
        <f t="shared" si="14"/>
        <v>16585</v>
      </c>
      <c r="AT41" s="6">
        <f t="shared" si="10"/>
        <v>0</v>
      </c>
      <c r="AU41" s="87" t="b">
        <f t="shared" si="11"/>
        <v>1</v>
      </c>
      <c r="AV41" s="87" t="b">
        <f t="shared" si="12"/>
        <v>1</v>
      </c>
      <c r="AW41" s="87"/>
    </row>
    <row r="42" spans="1:49" s="103" customFormat="1" x14ac:dyDescent="0.35">
      <c r="A42" s="100"/>
      <c r="B42" s="64">
        <v>37</v>
      </c>
      <c r="C42" s="65" t="s">
        <v>79</v>
      </c>
      <c r="D42" s="66"/>
      <c r="E42" s="67">
        <v>14528816.199999999</v>
      </c>
      <c r="F42" s="67">
        <v>14282191.190000001</v>
      </c>
      <c r="G42" s="101">
        <v>25127809.840000004</v>
      </c>
      <c r="H42" s="67">
        <v>25127809.840000004</v>
      </c>
      <c r="I42" s="68">
        <v>1.2867317445579349E-2</v>
      </c>
      <c r="J42" s="69">
        <v>-238062.55000000075</v>
      </c>
      <c r="K42" s="69">
        <v>0</v>
      </c>
      <c r="L42" s="67">
        <v>25127809.840000004</v>
      </c>
      <c r="M42" s="596"/>
      <c r="N42" s="5"/>
      <c r="O42" s="67">
        <v>25127809.840000004</v>
      </c>
      <c r="P42" s="596">
        <v>25127809.840000004</v>
      </c>
      <c r="Q42" s="102">
        <v>1</v>
      </c>
      <c r="R42" s="67">
        <v>0</v>
      </c>
      <c r="S42" s="67"/>
      <c r="T42" s="67">
        <v>25127809.840000004</v>
      </c>
      <c r="U42" s="86">
        <v>1</v>
      </c>
      <c r="V42" s="67">
        <v>0</v>
      </c>
      <c r="W42" s="101">
        <v>0</v>
      </c>
      <c r="X42" s="82">
        <v>0</v>
      </c>
      <c r="Y42" s="8"/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71">
        <v>0</v>
      </c>
      <c r="AM42" s="8">
        <v>0</v>
      </c>
      <c r="AN42" s="71">
        <v>0</v>
      </c>
      <c r="AO42" s="8">
        <v>0</v>
      </c>
      <c r="AP42" s="8">
        <v>0</v>
      </c>
      <c r="AQ42" s="8">
        <v>0</v>
      </c>
      <c r="AR42" s="6"/>
      <c r="AS42" s="8">
        <v>0</v>
      </c>
      <c r="AT42" s="6">
        <v>0</v>
      </c>
      <c r="AU42" s="87" t="b">
        <v>1</v>
      </c>
      <c r="AV42" s="87" t="b">
        <v>1</v>
      </c>
      <c r="AW42" s="6"/>
    </row>
    <row r="43" spans="1:49" ht="12" customHeight="1" x14ac:dyDescent="0.35">
      <c r="A43" s="81"/>
      <c r="B43" s="64"/>
      <c r="C43" s="72"/>
      <c r="D43" s="73"/>
      <c r="E43" s="425"/>
      <c r="F43" s="425"/>
      <c r="G43" s="74"/>
      <c r="H43" s="425"/>
      <c r="I43" s="75"/>
      <c r="J43" s="74"/>
      <c r="K43" s="74"/>
      <c r="L43" s="76"/>
      <c r="M43" s="597"/>
      <c r="N43" s="8"/>
      <c r="O43" s="76"/>
      <c r="P43" s="598"/>
      <c r="Q43" s="86"/>
      <c r="R43" s="76"/>
      <c r="S43" s="76"/>
      <c r="T43" s="76"/>
      <c r="U43" s="86"/>
      <c r="V43" s="76"/>
      <c r="W43" s="76"/>
      <c r="X43" s="82"/>
      <c r="Y43" s="7"/>
      <c r="Z43" s="7"/>
      <c r="AA43" s="7"/>
      <c r="AB43" s="7"/>
      <c r="AC43" s="7"/>
      <c r="AD43" s="7"/>
      <c r="AE43" s="7"/>
      <c r="AF43" s="7"/>
      <c r="AG43" s="8"/>
      <c r="AH43" s="8"/>
      <c r="AI43" s="8"/>
      <c r="AJ43" s="8"/>
      <c r="AK43" s="8"/>
      <c r="AL43" s="83"/>
      <c r="AM43" s="8"/>
      <c r="AN43" s="83"/>
      <c r="AO43" s="8"/>
      <c r="AP43" s="8"/>
      <c r="AQ43" s="8"/>
      <c r="AR43" s="8"/>
      <c r="AS43" s="8"/>
      <c r="AT43" s="6"/>
      <c r="AU43" s="14"/>
      <c r="AV43" s="14"/>
      <c r="AW43" s="5"/>
    </row>
    <row r="44" spans="1:49" s="63" customFormat="1" ht="12" customHeight="1" thickBot="1" x14ac:dyDescent="0.4">
      <c r="A44" s="107"/>
      <c r="B44" s="108"/>
      <c r="C44" s="109" t="s">
        <v>81</v>
      </c>
      <c r="D44" s="109"/>
      <c r="E44" s="110">
        <f>E12+E42</f>
        <v>46513630</v>
      </c>
      <c r="F44" s="110">
        <f>F12+F42</f>
        <v>57662158.810000002</v>
      </c>
      <c r="G44" s="111">
        <f>G12+G42</f>
        <v>93515606.626190484</v>
      </c>
      <c r="H44" s="111">
        <f>H12+H42</f>
        <v>93833106.626190484</v>
      </c>
      <c r="I44" s="112">
        <f>I12+I42</f>
        <v>6.475295874468856E-2</v>
      </c>
      <c r="J44" s="110">
        <f>H44-E44</f>
        <v>47319476.626190484</v>
      </c>
      <c r="K44" s="111">
        <f>L44-G44</f>
        <v>317500</v>
      </c>
      <c r="L44" s="111">
        <f>L12+L42</f>
        <v>93833106.626190484</v>
      </c>
      <c r="M44" s="599"/>
      <c r="N44" s="113"/>
      <c r="O44" s="110">
        <f>O12+O42</f>
        <v>89476389.82160002</v>
      </c>
      <c r="P44" s="599">
        <f>P12+P42</f>
        <v>81681035.252000004</v>
      </c>
      <c r="Q44" s="114">
        <f>IF(L44=0,0,O44/L44)</f>
        <v>0.95356951334941276</v>
      </c>
      <c r="R44" s="110">
        <f>R12+R42</f>
        <v>4356716.8045904748</v>
      </c>
      <c r="S44" s="115"/>
      <c r="T44" s="110">
        <f>T12+T42</f>
        <v>84846367.66610001</v>
      </c>
      <c r="U44" s="114">
        <f>IF(O44=0,0,T44/O44)</f>
        <v>0.94825425830510768</v>
      </c>
      <c r="V44" s="110">
        <f>V12+V42</f>
        <v>8986738.9600904752</v>
      </c>
      <c r="W44" s="76"/>
      <c r="X44" s="82">
        <f>AT44</f>
        <v>0</v>
      </c>
      <c r="Y44" s="110">
        <f t="shared" ref="Y44:AQ44" si="16">SUM(Y12:Y42)</f>
        <v>0</v>
      </c>
      <c r="Z44" s="110">
        <f t="shared" si="16"/>
        <v>2311915.5574476197</v>
      </c>
      <c r="AA44" s="110">
        <f t="shared" si="16"/>
        <v>2172484.2195904767</v>
      </c>
      <c r="AB44" s="110">
        <f t="shared" si="16"/>
        <v>1769345.8810190486</v>
      </c>
      <c r="AC44" s="110">
        <f t="shared" si="16"/>
        <v>1507972.5965333281</v>
      </c>
      <c r="AD44" s="110">
        <f t="shared" si="16"/>
        <v>694425.91000000015</v>
      </c>
      <c r="AE44" s="110">
        <f t="shared" si="16"/>
        <v>382420</v>
      </c>
      <c r="AF44" s="110">
        <f t="shared" si="16"/>
        <v>148174.79550000009</v>
      </c>
      <c r="AG44" s="110">
        <f t="shared" si="16"/>
        <v>0</v>
      </c>
      <c r="AH44" s="110">
        <f t="shared" si="16"/>
        <v>0</v>
      </c>
      <c r="AI44" s="110">
        <f t="shared" si="16"/>
        <v>0</v>
      </c>
      <c r="AJ44" s="110">
        <f t="shared" si="16"/>
        <v>0</v>
      </c>
      <c r="AK44" s="110">
        <f t="shared" si="16"/>
        <v>0</v>
      </c>
      <c r="AL44" s="110">
        <f t="shared" si="16"/>
        <v>0</v>
      </c>
      <c r="AM44" s="110">
        <f t="shared" si="16"/>
        <v>0</v>
      </c>
      <c r="AN44" s="110">
        <f t="shared" si="16"/>
        <v>0</v>
      </c>
      <c r="AO44" s="110">
        <f t="shared" si="16"/>
        <v>0</v>
      </c>
      <c r="AP44" s="110">
        <f t="shared" si="16"/>
        <v>0</v>
      </c>
      <c r="AQ44" s="110">
        <f t="shared" si="16"/>
        <v>0</v>
      </c>
      <c r="AR44" s="60"/>
      <c r="AS44" s="116">
        <f t="shared" ref="AS44" si="17">SUM(Y44:AQ44)</f>
        <v>8986738.9600904752</v>
      </c>
      <c r="AT44" s="116">
        <f>AS44-V44</f>
        <v>0</v>
      </c>
      <c r="AU44" s="117" t="b">
        <f>AS44=V44</f>
        <v>1</v>
      </c>
      <c r="AV44" s="117" t="b">
        <f>(AS44+T44)=H44</f>
        <v>1</v>
      </c>
    </row>
    <row r="45" spans="1:49" s="63" customFormat="1" ht="12" customHeight="1" thickTop="1" x14ac:dyDescent="0.35">
      <c r="A45" s="107"/>
      <c r="B45" s="428"/>
      <c r="C45" s="427"/>
      <c r="D45" s="427"/>
      <c r="E45" s="115"/>
      <c r="F45" s="115"/>
      <c r="G45" s="159"/>
      <c r="H45" s="159"/>
      <c r="I45" s="159"/>
      <c r="J45" s="426"/>
      <c r="K45" s="115"/>
      <c r="L45" s="159"/>
      <c r="M45" s="600"/>
      <c r="N45" s="159"/>
      <c r="O45" s="164"/>
      <c r="P45" s="611"/>
      <c r="Q45" s="429"/>
      <c r="R45" s="115"/>
      <c r="S45" s="115"/>
      <c r="T45" s="115"/>
      <c r="U45" s="429"/>
      <c r="V45" s="115"/>
      <c r="W45" s="76"/>
      <c r="X45" s="82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60"/>
      <c r="AS45" s="197"/>
      <c r="AT45" s="197"/>
      <c r="AU45" s="200"/>
      <c r="AV45" s="200"/>
    </row>
    <row r="46" spans="1:49" s="63" customFormat="1" ht="12" customHeight="1" x14ac:dyDescent="0.35">
      <c r="A46" s="107"/>
      <c r="B46" s="428"/>
      <c r="C46" s="427"/>
      <c r="D46" s="427"/>
      <c r="E46" s="115"/>
      <c r="F46" s="115"/>
      <c r="G46" s="159"/>
      <c r="H46" s="159"/>
      <c r="I46" s="426"/>
      <c r="J46" s="115"/>
      <c r="K46" s="159"/>
      <c r="L46" s="159"/>
      <c r="M46" s="600"/>
      <c r="N46" s="164"/>
      <c r="O46" s="115"/>
      <c r="P46" s="600"/>
      <c r="Q46" s="429"/>
      <c r="R46" s="115"/>
      <c r="S46" s="115"/>
      <c r="T46" s="115"/>
      <c r="U46" s="429"/>
      <c r="V46" s="115"/>
      <c r="W46" s="76"/>
      <c r="X46" s="82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60"/>
      <c r="AS46" s="197"/>
      <c r="AT46" s="197"/>
      <c r="AU46" s="200"/>
      <c r="AV46" s="200"/>
    </row>
    <row r="47" spans="1:49" s="120" customFormat="1" ht="12" customHeight="1" x14ac:dyDescent="0.35">
      <c r="A47" s="118"/>
      <c r="B47" s="119"/>
      <c r="E47" s="121"/>
      <c r="F47" s="121"/>
      <c r="G47" s="122"/>
      <c r="H47" s="122"/>
      <c r="I47" s="122"/>
      <c r="J47" s="14"/>
      <c r="K47" s="5"/>
      <c r="L47" s="121"/>
      <c r="M47" s="601"/>
      <c r="N47" s="5"/>
      <c r="O47" s="121"/>
      <c r="P47" s="601"/>
      <c r="Q47" s="123"/>
      <c r="R47" s="121"/>
      <c r="S47" s="121"/>
      <c r="T47" s="121"/>
      <c r="U47" s="123"/>
      <c r="V47" s="122"/>
      <c r="W47" s="76"/>
      <c r="X47" s="82">
        <f t="shared" ref="X47:X67" si="18">AT47</f>
        <v>0</v>
      </c>
      <c r="Y47" s="121"/>
      <c r="Z47" s="124"/>
      <c r="AA47" s="121"/>
      <c r="AB47" s="124"/>
      <c r="AC47" s="121"/>
      <c r="AD47" s="121"/>
      <c r="AE47" s="121"/>
      <c r="AF47" s="121"/>
      <c r="AG47" s="121"/>
      <c r="AH47" s="121"/>
      <c r="AI47" s="121"/>
      <c r="AJ47" s="121"/>
      <c r="AK47" s="121"/>
      <c r="AL47" s="125"/>
      <c r="AM47" s="121"/>
      <c r="AN47" s="125"/>
      <c r="AO47" s="121"/>
      <c r="AP47" s="121"/>
      <c r="AQ47" s="121"/>
      <c r="AR47" s="121"/>
      <c r="AS47" s="121"/>
      <c r="AT47" s="14"/>
      <c r="AU47" s="14"/>
      <c r="AV47" s="14"/>
    </row>
    <row r="48" spans="1:49" s="63" customFormat="1" ht="12" customHeight="1" x14ac:dyDescent="0.35">
      <c r="A48" s="126"/>
      <c r="B48" s="64" t="s">
        <v>82</v>
      </c>
      <c r="C48" s="63" t="s">
        <v>83</v>
      </c>
      <c r="E48" s="60"/>
      <c r="F48" s="60"/>
      <c r="G48" s="60"/>
      <c r="H48" s="60"/>
      <c r="I48" s="60"/>
      <c r="J48" s="60"/>
      <c r="K48" s="60"/>
      <c r="L48" s="60"/>
      <c r="M48" s="595"/>
      <c r="N48" s="5"/>
      <c r="O48" s="60"/>
      <c r="P48" s="595"/>
      <c r="Q48" s="127"/>
      <c r="R48" s="60"/>
      <c r="S48" s="60"/>
      <c r="T48" s="60"/>
      <c r="U48" s="127"/>
      <c r="V48" s="60"/>
      <c r="W48" s="76"/>
      <c r="X48" s="82">
        <f t="shared" si="18"/>
        <v>0</v>
      </c>
      <c r="Y48" s="58"/>
      <c r="Z48" s="61"/>
      <c r="AA48" s="58"/>
      <c r="AB48" s="61"/>
      <c r="AC48" s="58"/>
      <c r="AD48" s="58"/>
      <c r="AE48" s="58"/>
      <c r="AF48" s="58"/>
      <c r="AG48" s="58"/>
      <c r="AH48" s="58"/>
      <c r="AI48" s="58"/>
      <c r="AJ48" s="58"/>
      <c r="AK48" s="58"/>
      <c r="AL48" s="61"/>
      <c r="AM48" s="58"/>
      <c r="AN48" s="61"/>
      <c r="AO48" s="58"/>
      <c r="AP48" s="58"/>
      <c r="AQ48" s="58"/>
      <c r="AR48" s="62"/>
      <c r="AS48" s="58"/>
      <c r="AT48" s="128"/>
      <c r="AU48" s="128"/>
      <c r="AV48" s="128"/>
    </row>
    <row r="49" spans="1:49" ht="17.25" customHeight="1" x14ac:dyDescent="0.35">
      <c r="A49" s="81"/>
      <c r="B49" s="129">
        <v>1</v>
      </c>
      <c r="C49" s="130" t="s">
        <v>84</v>
      </c>
      <c r="D49" s="92" t="s">
        <v>85</v>
      </c>
      <c r="E49" s="74">
        <v>5739077</v>
      </c>
      <c r="F49" s="74">
        <v>6465200</v>
      </c>
      <c r="G49" s="74">
        <v>8087188</v>
      </c>
      <c r="H49" s="74">
        <f>L49</f>
        <v>8087188</v>
      </c>
      <c r="I49" s="75">
        <f t="shared" ref="I49:I68" si="19">IF($L$117=0,0,L49/$L$117)</f>
        <v>7.0961601067972054E-3</v>
      </c>
      <c r="J49" s="74">
        <f t="shared" ref="J49:J68" si="20">H49-E49</f>
        <v>2348111</v>
      </c>
      <c r="K49" s="74">
        <f t="shared" ref="K49:K68" si="21">H49-G49</f>
        <v>0</v>
      </c>
      <c r="L49" s="131">
        <v>8087188</v>
      </c>
      <c r="M49" s="597"/>
      <c r="N49" s="8"/>
      <c r="O49" s="131">
        <v>8087188</v>
      </c>
      <c r="P49" s="612">
        <v>8087188</v>
      </c>
      <c r="Q49" s="75">
        <f t="shared" ref="Q49:Q68" si="22">IF(L49=0,0,O49/L49)</f>
        <v>1</v>
      </c>
      <c r="R49" s="74">
        <f t="shared" ref="R49:R68" si="23">H49-O49</f>
        <v>0</v>
      </c>
      <c r="S49" s="74"/>
      <c r="T49" s="131">
        <v>8087188</v>
      </c>
      <c r="U49" s="75">
        <f t="shared" ref="U49:U68" si="24">IF(O49=0,0,T49/O49)</f>
        <v>1</v>
      </c>
      <c r="V49" s="74">
        <f t="shared" ref="V49:V68" si="25">L49-T49</f>
        <v>0</v>
      </c>
      <c r="W49" s="74"/>
      <c r="X49" s="82">
        <f t="shared" si="18"/>
        <v>0</v>
      </c>
      <c r="Y49" s="5">
        <v>0</v>
      </c>
      <c r="Z49" s="8">
        <v>0</v>
      </c>
      <c r="AA49" s="5">
        <v>0</v>
      </c>
      <c r="AB49" s="8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71">
        <v>0</v>
      </c>
      <c r="AM49" s="5">
        <v>0</v>
      </c>
      <c r="AN49" s="71">
        <v>0</v>
      </c>
      <c r="AO49" s="8">
        <v>0</v>
      </c>
      <c r="AP49" s="8">
        <v>0</v>
      </c>
      <c r="AQ49" s="8">
        <v>0</v>
      </c>
      <c r="AR49" s="5"/>
      <c r="AS49" s="8">
        <f t="shared" ref="AS49:AS68" si="26">SUM(Y49:AQ49)</f>
        <v>0</v>
      </c>
      <c r="AT49" s="14">
        <f t="shared" ref="AT49:AT68" si="27">AS49-V49</f>
        <v>0</v>
      </c>
      <c r="AU49" s="14" t="b">
        <f t="shared" ref="AU49:AU68" si="28">AS49=V49</f>
        <v>1</v>
      </c>
      <c r="AV49" s="14" t="b">
        <f t="shared" ref="AV49:AV68" si="29">(AS49+T49)=H49</f>
        <v>1</v>
      </c>
    </row>
    <row r="50" spans="1:49" ht="17" customHeight="1" x14ac:dyDescent="0.35">
      <c r="A50" s="81"/>
      <c r="B50" s="129">
        <v>2</v>
      </c>
      <c r="C50" s="130" t="s">
        <v>86</v>
      </c>
      <c r="D50" s="92" t="s">
        <v>85</v>
      </c>
      <c r="E50" s="74">
        <v>0</v>
      </c>
      <c r="F50" s="74">
        <v>3500000</v>
      </c>
      <c r="G50" s="74">
        <v>75019.899999999994</v>
      </c>
      <c r="H50" s="74">
        <f t="shared" ref="H50:H67" si="30">L50</f>
        <v>75019.899999999994</v>
      </c>
      <c r="I50" s="75">
        <f t="shared" si="19"/>
        <v>6.5826739973884077E-5</v>
      </c>
      <c r="J50" s="74">
        <f t="shared" si="20"/>
        <v>75019.899999999994</v>
      </c>
      <c r="K50" s="74">
        <f t="shared" si="21"/>
        <v>0</v>
      </c>
      <c r="L50" s="132">
        <v>75019.899999999994</v>
      </c>
      <c r="M50" s="597"/>
      <c r="N50" s="8"/>
      <c r="O50" s="76">
        <v>75019.899999999994</v>
      </c>
      <c r="P50" s="598">
        <v>75019.899999999994</v>
      </c>
      <c r="Q50" s="75">
        <f t="shared" si="22"/>
        <v>1</v>
      </c>
      <c r="R50" s="82">
        <f t="shared" si="23"/>
        <v>0</v>
      </c>
      <c r="S50" s="74"/>
      <c r="T50" s="8">
        <v>75019.899999999994</v>
      </c>
      <c r="U50" s="75">
        <f t="shared" si="24"/>
        <v>1</v>
      </c>
      <c r="V50" s="74">
        <f t="shared" si="25"/>
        <v>0</v>
      </c>
      <c r="W50" s="74"/>
      <c r="X50" s="82">
        <f t="shared" si="18"/>
        <v>0</v>
      </c>
      <c r="Y50" s="5">
        <v>0</v>
      </c>
      <c r="Z50" s="5">
        <v>0</v>
      </c>
      <c r="AA50" s="8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71">
        <v>0</v>
      </c>
      <c r="AM50" s="5">
        <v>0</v>
      </c>
      <c r="AN50" s="71">
        <v>0</v>
      </c>
      <c r="AO50" s="8">
        <v>0</v>
      </c>
      <c r="AP50" s="8">
        <v>0</v>
      </c>
      <c r="AQ50" s="8">
        <v>0</v>
      </c>
      <c r="AR50" s="5"/>
      <c r="AS50" s="8">
        <f t="shared" si="26"/>
        <v>0</v>
      </c>
      <c r="AT50" s="14">
        <f t="shared" si="27"/>
        <v>0</v>
      </c>
      <c r="AU50" s="14" t="b">
        <f t="shared" si="28"/>
        <v>1</v>
      </c>
      <c r="AV50" s="14" t="b">
        <f t="shared" si="29"/>
        <v>1</v>
      </c>
      <c r="AW50" s="14"/>
    </row>
    <row r="51" spans="1:49" ht="12" customHeight="1" x14ac:dyDescent="0.35">
      <c r="A51" s="81"/>
      <c r="B51" s="129">
        <v>3</v>
      </c>
      <c r="C51" s="130" t="s">
        <v>87</v>
      </c>
      <c r="D51" s="92" t="s">
        <v>85</v>
      </c>
      <c r="E51" s="74">
        <v>150000</v>
      </c>
      <c r="F51" s="74">
        <v>150000</v>
      </c>
      <c r="G51" s="74">
        <v>958457</v>
      </c>
      <c r="H51" s="74">
        <f t="shared" si="30"/>
        <v>958457</v>
      </c>
      <c r="I51" s="75">
        <f t="shared" si="19"/>
        <v>8.4100484958189779E-4</v>
      </c>
      <c r="J51" s="74">
        <f t="shared" si="20"/>
        <v>808457</v>
      </c>
      <c r="K51" s="74">
        <f t="shared" si="21"/>
        <v>0</v>
      </c>
      <c r="L51" s="131">
        <v>958457</v>
      </c>
      <c r="M51" s="597"/>
      <c r="N51" s="8"/>
      <c r="O51" s="74">
        <f>101500+101500+104599.94+35576</f>
        <v>343175.94</v>
      </c>
      <c r="P51" s="597">
        <f>101500+101500+104599.94+35576</f>
        <v>343175.94</v>
      </c>
      <c r="Q51" s="75">
        <f t="shared" si="22"/>
        <v>0.35805042897073108</v>
      </c>
      <c r="R51" s="74">
        <f t="shared" si="23"/>
        <v>615281.06000000006</v>
      </c>
      <c r="S51" s="74"/>
      <c r="T51" s="8">
        <f>101500+140175.94+35576</f>
        <v>277251.94</v>
      </c>
      <c r="U51" s="75">
        <f t="shared" si="24"/>
        <v>0.80790028578343809</v>
      </c>
      <c r="V51" s="74">
        <f t="shared" si="25"/>
        <v>681205.06</v>
      </c>
      <c r="W51" s="74"/>
      <c r="X51" s="82">
        <f t="shared" si="18"/>
        <v>0</v>
      </c>
      <c r="Y51" s="5"/>
      <c r="Z51" s="5">
        <v>247000</v>
      </c>
      <c r="AA51" s="5">
        <v>100000</v>
      </c>
      <c r="AB51" s="5">
        <v>100000</v>
      </c>
      <c r="AC51" s="5">
        <v>100000</v>
      </c>
      <c r="AD51" s="5">
        <f>100000-31718.9399999999</f>
        <v>68281.0600000001</v>
      </c>
      <c r="AE51" s="5">
        <v>65924</v>
      </c>
      <c r="AF51" s="82"/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71">
        <v>0</v>
      </c>
      <c r="AM51" s="5">
        <v>0</v>
      </c>
      <c r="AN51" s="71">
        <v>0</v>
      </c>
      <c r="AO51" s="8">
        <v>0</v>
      </c>
      <c r="AP51" s="8">
        <v>0</v>
      </c>
      <c r="AQ51" s="8">
        <v>0</v>
      </c>
      <c r="AR51" s="5"/>
      <c r="AS51" s="8">
        <f t="shared" si="26"/>
        <v>681205.06</v>
      </c>
      <c r="AT51" s="14">
        <f t="shared" si="27"/>
        <v>0</v>
      </c>
      <c r="AU51" s="14" t="b">
        <f t="shared" si="28"/>
        <v>1</v>
      </c>
      <c r="AV51" s="14" t="b">
        <f t="shared" si="29"/>
        <v>1</v>
      </c>
    </row>
    <row r="52" spans="1:49" ht="16.5" customHeight="1" x14ac:dyDescent="0.35">
      <c r="A52" s="81"/>
      <c r="B52" s="129">
        <v>4</v>
      </c>
      <c r="C52" s="130" t="s">
        <v>88</v>
      </c>
      <c r="D52" s="92" t="s">
        <v>85</v>
      </c>
      <c r="E52" s="74">
        <v>1577000</v>
      </c>
      <c r="F52" s="74">
        <v>1577000</v>
      </c>
      <c r="G52" s="74">
        <v>1577000</v>
      </c>
      <c r="H52" s="74">
        <f>L52</f>
        <v>1577000</v>
      </c>
      <c r="I52" s="75">
        <f t="shared" si="19"/>
        <v>1.3837497642467558E-3</v>
      </c>
      <c r="J52" s="74">
        <f t="shared" si="20"/>
        <v>0</v>
      </c>
      <c r="K52" s="74">
        <f t="shared" si="21"/>
        <v>0</v>
      </c>
      <c r="L52" s="132">
        <v>1577000</v>
      </c>
      <c r="M52" s="597"/>
      <c r="N52" s="8"/>
      <c r="O52" s="74">
        <v>1577000</v>
      </c>
      <c r="P52" s="597">
        <v>1577000</v>
      </c>
      <c r="Q52" s="75">
        <f t="shared" si="22"/>
        <v>1</v>
      </c>
      <c r="R52" s="74">
        <f t="shared" si="23"/>
        <v>0</v>
      </c>
      <c r="S52" s="74"/>
      <c r="T52" s="8">
        <v>1577000</v>
      </c>
      <c r="U52" s="75">
        <f t="shared" si="24"/>
        <v>1</v>
      </c>
      <c r="V52" s="74">
        <f t="shared" si="25"/>
        <v>0</v>
      </c>
      <c r="W52" s="74"/>
      <c r="X52" s="82">
        <f t="shared" si="18"/>
        <v>0</v>
      </c>
      <c r="Y52" s="5">
        <v>0</v>
      </c>
      <c r="Z52" s="5">
        <v>0</v>
      </c>
      <c r="AA52" s="8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71">
        <v>0</v>
      </c>
      <c r="AM52" s="5">
        <v>0</v>
      </c>
      <c r="AN52" s="78">
        <v>0</v>
      </c>
      <c r="AO52" s="6">
        <v>0</v>
      </c>
      <c r="AP52" s="6">
        <v>0</v>
      </c>
      <c r="AQ52" s="6">
        <v>0</v>
      </c>
      <c r="AR52" s="5"/>
      <c r="AS52" s="8">
        <f t="shared" si="26"/>
        <v>0</v>
      </c>
      <c r="AT52" s="14">
        <f t="shared" si="27"/>
        <v>0</v>
      </c>
      <c r="AU52" s="14" t="b">
        <f t="shared" si="28"/>
        <v>1</v>
      </c>
      <c r="AV52" s="14" t="b">
        <f t="shared" si="29"/>
        <v>1</v>
      </c>
    </row>
    <row r="53" spans="1:49" ht="12" customHeight="1" x14ac:dyDescent="0.35">
      <c r="A53" s="81"/>
      <c r="B53" s="129">
        <v>5</v>
      </c>
      <c r="C53" s="130" t="s">
        <v>89</v>
      </c>
      <c r="D53" s="92" t="s">
        <v>90</v>
      </c>
      <c r="E53" s="74">
        <v>213649</v>
      </c>
      <c r="F53" s="74">
        <v>213649</v>
      </c>
      <c r="G53" s="74">
        <v>28920</v>
      </c>
      <c r="H53" s="74">
        <f t="shared" si="30"/>
        <v>28920</v>
      </c>
      <c r="I53" s="75">
        <f t="shared" si="19"/>
        <v>2.5376057819921484E-5</v>
      </c>
      <c r="J53" s="74">
        <f t="shared" si="20"/>
        <v>-184729</v>
      </c>
      <c r="K53" s="74">
        <f t="shared" si="21"/>
        <v>0</v>
      </c>
      <c r="L53" s="132">
        <v>28920</v>
      </c>
      <c r="M53" s="597"/>
      <c r="N53" s="8"/>
      <c r="O53" s="74">
        <v>28920</v>
      </c>
      <c r="P53" s="597">
        <v>28920</v>
      </c>
      <c r="Q53" s="75">
        <f t="shared" si="22"/>
        <v>1</v>
      </c>
      <c r="R53" s="74">
        <f t="shared" si="23"/>
        <v>0</v>
      </c>
      <c r="S53" s="74"/>
      <c r="T53" s="74">
        <v>28920</v>
      </c>
      <c r="U53" s="75">
        <f t="shared" si="24"/>
        <v>1</v>
      </c>
      <c r="V53" s="74">
        <f t="shared" si="25"/>
        <v>0</v>
      </c>
      <c r="W53" s="74"/>
      <c r="X53" s="82">
        <f t="shared" si="18"/>
        <v>0</v>
      </c>
      <c r="Y53" s="5">
        <v>0</v>
      </c>
      <c r="Z53" s="5">
        <v>0</v>
      </c>
      <c r="AA53" s="8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71">
        <v>0</v>
      </c>
      <c r="AM53" s="5">
        <v>0</v>
      </c>
      <c r="AN53" s="71">
        <v>0</v>
      </c>
      <c r="AO53" s="8">
        <v>0</v>
      </c>
      <c r="AP53" s="8">
        <v>0</v>
      </c>
      <c r="AQ53" s="8">
        <v>0</v>
      </c>
      <c r="AR53" s="5"/>
      <c r="AS53" s="8">
        <f t="shared" si="26"/>
        <v>0</v>
      </c>
      <c r="AT53" s="14">
        <f t="shared" si="27"/>
        <v>0</v>
      </c>
      <c r="AU53" s="14" t="b">
        <f t="shared" si="28"/>
        <v>1</v>
      </c>
      <c r="AV53" s="14" t="b">
        <f t="shared" si="29"/>
        <v>1</v>
      </c>
    </row>
    <row r="54" spans="1:49" ht="12" customHeight="1" x14ac:dyDescent="0.35">
      <c r="A54" s="81"/>
      <c r="B54" s="129">
        <v>6</v>
      </c>
      <c r="C54" s="130" t="s">
        <v>91</v>
      </c>
      <c r="D54" s="92"/>
      <c r="E54" s="74">
        <v>5000</v>
      </c>
      <c r="F54" s="74">
        <v>5000</v>
      </c>
      <c r="G54" s="74">
        <v>5000</v>
      </c>
      <c r="H54" s="74">
        <f t="shared" si="30"/>
        <v>5000</v>
      </c>
      <c r="I54" s="75">
        <f t="shared" si="19"/>
        <v>4.3872852385756372E-6</v>
      </c>
      <c r="J54" s="74">
        <f t="shared" si="20"/>
        <v>0</v>
      </c>
      <c r="K54" s="74">
        <f t="shared" si="21"/>
        <v>0</v>
      </c>
      <c r="L54" s="132">
        <v>5000</v>
      </c>
      <c r="M54" s="597"/>
      <c r="N54" s="8"/>
      <c r="O54" s="74">
        <v>0</v>
      </c>
      <c r="P54" s="597">
        <v>0</v>
      </c>
      <c r="Q54" s="75">
        <f t="shared" si="22"/>
        <v>0</v>
      </c>
      <c r="R54" s="74">
        <f t="shared" si="23"/>
        <v>5000</v>
      </c>
      <c r="S54" s="74"/>
      <c r="T54" s="74">
        <v>0</v>
      </c>
      <c r="U54" s="75">
        <f t="shared" si="24"/>
        <v>0</v>
      </c>
      <c r="V54" s="74">
        <f t="shared" si="25"/>
        <v>5000</v>
      </c>
      <c r="W54" s="74"/>
      <c r="X54" s="82">
        <f t="shared" si="18"/>
        <v>0</v>
      </c>
      <c r="Y54" s="5">
        <v>0</v>
      </c>
      <c r="Z54" s="5">
        <v>0</v>
      </c>
      <c r="AA54" s="5">
        <v>5000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71">
        <v>0</v>
      </c>
      <c r="AM54" s="5">
        <v>0</v>
      </c>
      <c r="AN54" s="71">
        <v>0</v>
      </c>
      <c r="AO54" s="8">
        <v>0</v>
      </c>
      <c r="AP54" s="8">
        <v>0</v>
      </c>
      <c r="AQ54" s="8">
        <v>0</v>
      </c>
      <c r="AR54" s="5"/>
      <c r="AS54" s="8">
        <f t="shared" si="26"/>
        <v>5000</v>
      </c>
      <c r="AT54" s="14">
        <f t="shared" si="27"/>
        <v>0</v>
      </c>
      <c r="AU54" s="14" t="b">
        <f t="shared" si="28"/>
        <v>1</v>
      </c>
      <c r="AV54" s="14" t="b">
        <f t="shared" si="29"/>
        <v>1</v>
      </c>
    </row>
    <row r="55" spans="1:49" ht="12" customHeight="1" x14ac:dyDescent="0.35">
      <c r="A55" s="81"/>
      <c r="B55" s="129">
        <v>7</v>
      </c>
      <c r="C55" s="133" t="s">
        <v>92</v>
      </c>
      <c r="D55" s="92" t="s">
        <v>93</v>
      </c>
      <c r="E55" s="74">
        <v>894554</v>
      </c>
      <c r="F55" s="74">
        <v>894554</v>
      </c>
      <c r="G55" s="74">
        <v>727472</v>
      </c>
      <c r="H55" s="74">
        <f t="shared" si="30"/>
        <v>727472</v>
      </c>
      <c r="I55" s="75">
        <f t="shared" si="19"/>
        <v>6.3832543341541914E-4</v>
      </c>
      <c r="J55" s="74">
        <f t="shared" si="20"/>
        <v>-167082</v>
      </c>
      <c r="K55" s="74">
        <f t="shared" si="21"/>
        <v>0</v>
      </c>
      <c r="L55" s="132">
        <v>727472</v>
      </c>
      <c r="M55" s="597"/>
      <c r="N55" s="8"/>
      <c r="O55" s="74">
        <v>727472</v>
      </c>
      <c r="P55" s="597">
        <v>727472</v>
      </c>
      <c r="Q55" s="75">
        <f t="shared" si="22"/>
        <v>1</v>
      </c>
      <c r="R55" s="74">
        <f t="shared" si="23"/>
        <v>0</v>
      </c>
      <c r="S55" s="74"/>
      <c r="T55" s="74">
        <v>727472</v>
      </c>
      <c r="U55" s="75">
        <f t="shared" si="24"/>
        <v>1</v>
      </c>
      <c r="V55" s="74">
        <f t="shared" si="25"/>
        <v>0</v>
      </c>
      <c r="W55" s="74"/>
      <c r="X55" s="82">
        <f t="shared" si="18"/>
        <v>0</v>
      </c>
      <c r="Y55" s="5">
        <v>0</v>
      </c>
      <c r="Z55" s="5">
        <v>0</v>
      </c>
      <c r="AA55" s="8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71">
        <v>0</v>
      </c>
      <c r="AM55" s="5">
        <v>0</v>
      </c>
      <c r="AN55" s="71">
        <v>0</v>
      </c>
      <c r="AO55" s="8">
        <v>0</v>
      </c>
      <c r="AP55" s="8">
        <v>0</v>
      </c>
      <c r="AQ55" s="8">
        <v>0</v>
      </c>
      <c r="AR55" s="5"/>
      <c r="AS55" s="8">
        <f t="shared" si="26"/>
        <v>0</v>
      </c>
      <c r="AT55" s="14">
        <f t="shared" si="27"/>
        <v>0</v>
      </c>
      <c r="AU55" s="14" t="b">
        <f t="shared" si="28"/>
        <v>1</v>
      </c>
      <c r="AV55" s="14" t="b">
        <f t="shared" si="29"/>
        <v>1</v>
      </c>
    </row>
    <row r="56" spans="1:49" x14ac:dyDescent="0.35">
      <c r="A56" s="81"/>
      <c r="B56" s="129">
        <v>8</v>
      </c>
      <c r="C56" s="130" t="s">
        <v>94</v>
      </c>
      <c r="D56" s="92" t="s">
        <v>95</v>
      </c>
      <c r="E56" s="74">
        <v>2071852</v>
      </c>
      <c r="F56" s="74">
        <v>2017852</v>
      </c>
      <c r="G56" s="74">
        <v>0</v>
      </c>
      <c r="H56" s="74">
        <f t="shared" si="30"/>
        <v>0</v>
      </c>
      <c r="I56" s="75">
        <f t="shared" si="19"/>
        <v>0</v>
      </c>
      <c r="J56" s="74">
        <f t="shared" si="20"/>
        <v>-2071852</v>
      </c>
      <c r="K56" s="74">
        <f t="shared" si="21"/>
        <v>0</v>
      </c>
      <c r="L56" s="132">
        <v>0</v>
      </c>
      <c r="M56" s="597"/>
      <c r="N56" s="8"/>
      <c r="O56" s="74">
        <v>0</v>
      </c>
      <c r="P56" s="597">
        <v>0</v>
      </c>
      <c r="Q56" s="75">
        <f t="shared" si="22"/>
        <v>0</v>
      </c>
      <c r="R56" s="74">
        <f t="shared" si="23"/>
        <v>0</v>
      </c>
      <c r="S56" s="74"/>
      <c r="T56" s="74">
        <v>0</v>
      </c>
      <c r="U56" s="75">
        <f t="shared" si="24"/>
        <v>0</v>
      </c>
      <c r="V56" s="74">
        <f t="shared" si="25"/>
        <v>0</v>
      </c>
      <c r="W56" s="74"/>
      <c r="X56" s="82">
        <f t="shared" si="18"/>
        <v>0</v>
      </c>
      <c r="Y56" s="5">
        <v>0</v>
      </c>
      <c r="Z56" s="5">
        <v>0</v>
      </c>
      <c r="AA56" s="8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71">
        <v>0</v>
      </c>
      <c r="AM56" s="5">
        <v>0</v>
      </c>
      <c r="AN56" s="78">
        <v>0</v>
      </c>
      <c r="AO56" s="6">
        <v>0</v>
      </c>
      <c r="AP56" s="6">
        <v>0</v>
      </c>
      <c r="AQ56" s="6">
        <v>0</v>
      </c>
      <c r="AR56" s="5"/>
      <c r="AS56" s="8">
        <f t="shared" si="26"/>
        <v>0</v>
      </c>
      <c r="AT56" s="14">
        <f t="shared" si="27"/>
        <v>0</v>
      </c>
      <c r="AU56" s="14" t="b">
        <f t="shared" si="28"/>
        <v>1</v>
      </c>
      <c r="AV56" s="14" t="b">
        <f t="shared" si="29"/>
        <v>1</v>
      </c>
    </row>
    <row r="57" spans="1:49" ht="17.25" customHeight="1" x14ac:dyDescent="0.35">
      <c r="A57" s="81"/>
      <c r="B57" s="129">
        <v>9</v>
      </c>
      <c r="C57" s="130" t="s">
        <v>96</v>
      </c>
      <c r="D57" s="92" t="s">
        <v>95</v>
      </c>
      <c r="E57" s="74">
        <v>1500000</v>
      </c>
      <c r="F57" s="74">
        <v>70331</v>
      </c>
      <c r="G57" s="74">
        <v>1406619</v>
      </c>
      <c r="H57" s="74">
        <f t="shared" si="30"/>
        <v>1406619</v>
      </c>
      <c r="I57" s="75">
        <f t="shared" si="19"/>
        <v>1.2342477550000047E-3</v>
      </c>
      <c r="J57" s="74">
        <f t="shared" si="20"/>
        <v>-93381</v>
      </c>
      <c r="K57" s="74">
        <f t="shared" si="21"/>
        <v>0</v>
      </c>
      <c r="L57" s="132">
        <v>1406619</v>
      </c>
      <c r="M57" s="597"/>
      <c r="N57" s="8"/>
      <c r="O57" s="94">
        <v>1406619</v>
      </c>
      <c r="P57" s="613">
        <v>1406619</v>
      </c>
      <c r="Q57" s="75">
        <f t="shared" si="22"/>
        <v>1</v>
      </c>
      <c r="R57" s="74">
        <f t="shared" si="23"/>
        <v>0</v>
      </c>
      <c r="S57" s="74"/>
      <c r="T57" s="76">
        <v>1406619</v>
      </c>
      <c r="U57" s="75">
        <f t="shared" si="24"/>
        <v>1</v>
      </c>
      <c r="V57" s="76">
        <f t="shared" si="25"/>
        <v>0</v>
      </c>
      <c r="W57" s="76"/>
      <c r="X57" s="82">
        <f t="shared" si="18"/>
        <v>0</v>
      </c>
      <c r="Y57" s="5">
        <v>0</v>
      </c>
      <c r="Z57" s="5">
        <v>0</v>
      </c>
      <c r="AA57" s="8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71">
        <v>0</v>
      </c>
      <c r="AM57" s="5">
        <v>0</v>
      </c>
      <c r="AN57" s="71">
        <v>0</v>
      </c>
      <c r="AO57" s="8">
        <v>0</v>
      </c>
      <c r="AP57" s="8">
        <v>0</v>
      </c>
      <c r="AQ57" s="8">
        <v>0</v>
      </c>
      <c r="AR57" s="5"/>
      <c r="AS57" s="8">
        <f t="shared" si="26"/>
        <v>0</v>
      </c>
      <c r="AT57" s="14">
        <f t="shared" si="27"/>
        <v>0</v>
      </c>
      <c r="AU57" s="14" t="b">
        <f t="shared" si="28"/>
        <v>1</v>
      </c>
      <c r="AV57" s="14" t="b">
        <f t="shared" si="29"/>
        <v>1</v>
      </c>
    </row>
    <row r="58" spans="1:49" ht="12.75" customHeight="1" x14ac:dyDescent="0.35">
      <c r="A58" s="81"/>
      <c r="B58" s="129">
        <v>10</v>
      </c>
      <c r="C58" s="130" t="s">
        <v>97</v>
      </c>
      <c r="D58" s="92" t="s">
        <v>98</v>
      </c>
      <c r="E58" s="74">
        <v>4080000</v>
      </c>
      <c r="F58" s="74">
        <v>277449</v>
      </c>
      <c r="G58" s="74">
        <v>5548976</v>
      </c>
      <c r="H58" s="74">
        <f t="shared" si="30"/>
        <v>5548976</v>
      </c>
      <c r="I58" s="75">
        <f t="shared" si="19"/>
        <v>4.868988098802097E-3</v>
      </c>
      <c r="J58" s="74">
        <f t="shared" si="20"/>
        <v>1468976</v>
      </c>
      <c r="K58" s="74">
        <f t="shared" si="21"/>
        <v>0</v>
      </c>
      <c r="L58" s="132">
        <v>5548976</v>
      </c>
      <c r="M58" s="597"/>
      <c r="N58" s="8"/>
      <c r="O58" s="74">
        <v>5548976</v>
      </c>
      <c r="P58" s="597">
        <v>5548976</v>
      </c>
      <c r="Q58" s="75">
        <f t="shared" si="22"/>
        <v>1</v>
      </c>
      <c r="R58" s="74">
        <f t="shared" si="23"/>
        <v>0</v>
      </c>
      <c r="S58" s="74"/>
      <c r="T58" s="74">
        <v>5548976</v>
      </c>
      <c r="U58" s="75">
        <f t="shared" si="24"/>
        <v>1</v>
      </c>
      <c r="V58" s="74">
        <f t="shared" si="25"/>
        <v>0</v>
      </c>
      <c r="W58" s="74"/>
      <c r="X58" s="82">
        <f t="shared" si="18"/>
        <v>0</v>
      </c>
      <c r="Y58" s="5">
        <v>0</v>
      </c>
      <c r="Z58" s="5">
        <v>0</v>
      </c>
      <c r="AA58" s="8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71">
        <v>0</v>
      </c>
      <c r="AM58" s="5">
        <v>0</v>
      </c>
      <c r="AN58" s="71">
        <v>0</v>
      </c>
      <c r="AO58" s="8">
        <v>0</v>
      </c>
      <c r="AP58" s="8">
        <v>0</v>
      </c>
      <c r="AQ58" s="8">
        <v>0</v>
      </c>
      <c r="AR58" s="5"/>
      <c r="AS58" s="8">
        <f t="shared" si="26"/>
        <v>0</v>
      </c>
      <c r="AT58" s="14">
        <f t="shared" si="27"/>
        <v>0</v>
      </c>
      <c r="AU58" s="14" t="b">
        <f t="shared" si="28"/>
        <v>1</v>
      </c>
      <c r="AV58" s="14" t="b">
        <f t="shared" si="29"/>
        <v>1</v>
      </c>
    </row>
    <row r="59" spans="1:49" ht="12" customHeight="1" x14ac:dyDescent="0.35">
      <c r="A59" s="81"/>
      <c r="B59" s="129">
        <v>11</v>
      </c>
      <c r="C59" s="130" t="s">
        <v>99</v>
      </c>
      <c r="D59" s="92" t="s">
        <v>98</v>
      </c>
      <c r="E59" s="74">
        <v>6710000</v>
      </c>
      <c r="F59" s="74">
        <v>6710000</v>
      </c>
      <c r="G59" s="74">
        <v>6710000</v>
      </c>
      <c r="H59" s="74">
        <f t="shared" si="30"/>
        <v>6710000</v>
      </c>
      <c r="I59" s="75">
        <f t="shared" si="19"/>
        <v>5.8877367901685046E-3</v>
      </c>
      <c r="J59" s="74">
        <f t="shared" si="20"/>
        <v>0</v>
      </c>
      <c r="K59" s="74">
        <f t="shared" si="21"/>
        <v>0</v>
      </c>
      <c r="L59" s="132">
        <v>6710000</v>
      </c>
      <c r="M59" s="597"/>
      <c r="N59" s="8"/>
      <c r="O59" s="74">
        <v>6710000</v>
      </c>
      <c r="P59" s="597">
        <v>6710000</v>
      </c>
      <c r="Q59" s="75">
        <f t="shared" si="22"/>
        <v>1</v>
      </c>
      <c r="R59" s="74">
        <f t="shared" si="23"/>
        <v>0</v>
      </c>
      <c r="S59" s="74"/>
      <c r="T59" s="76">
        <v>6710000</v>
      </c>
      <c r="U59" s="75">
        <f t="shared" si="24"/>
        <v>1</v>
      </c>
      <c r="V59" s="76">
        <f t="shared" si="25"/>
        <v>0</v>
      </c>
      <c r="W59" s="76"/>
      <c r="X59" s="82">
        <f t="shared" si="18"/>
        <v>0</v>
      </c>
      <c r="Y59" s="5">
        <v>0</v>
      </c>
      <c r="Z59" s="5">
        <v>0</v>
      </c>
      <c r="AA59" s="8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71">
        <v>0</v>
      </c>
      <c r="AM59" s="5">
        <v>0</v>
      </c>
      <c r="AN59" s="71">
        <v>0</v>
      </c>
      <c r="AO59" s="8">
        <v>0</v>
      </c>
      <c r="AP59" s="8">
        <v>0</v>
      </c>
      <c r="AQ59" s="8">
        <v>0</v>
      </c>
      <c r="AR59" s="5"/>
      <c r="AS59" s="8">
        <f t="shared" si="26"/>
        <v>0</v>
      </c>
      <c r="AT59" s="14">
        <f t="shared" si="27"/>
        <v>0</v>
      </c>
      <c r="AU59" s="14" t="b">
        <f t="shared" si="28"/>
        <v>1</v>
      </c>
      <c r="AV59" s="14" t="b">
        <f t="shared" si="29"/>
        <v>1</v>
      </c>
    </row>
    <row r="60" spans="1:49" s="88" customFormat="1" ht="12" customHeight="1" x14ac:dyDescent="0.35">
      <c r="A60" s="81"/>
      <c r="B60" s="129">
        <v>12</v>
      </c>
      <c r="C60" s="133" t="s">
        <v>100</v>
      </c>
      <c r="D60" s="92" t="s">
        <v>98</v>
      </c>
      <c r="E60" s="74">
        <v>4662471</v>
      </c>
      <c r="F60" s="74">
        <v>4962471</v>
      </c>
      <c r="G60" s="74">
        <v>1619005.54</v>
      </c>
      <c r="H60" s="74">
        <f t="shared" si="30"/>
        <v>2734726.83</v>
      </c>
      <c r="I60" s="75">
        <f t="shared" si="19"/>
        <v>2.399605330559149E-3</v>
      </c>
      <c r="J60" s="74">
        <f t="shared" si="20"/>
        <v>-1927744.17</v>
      </c>
      <c r="K60" s="74">
        <f t="shared" si="21"/>
        <v>1115721.29</v>
      </c>
      <c r="L60" s="517">
        <v>2734726.83</v>
      </c>
      <c r="M60" s="597"/>
      <c r="N60" s="8"/>
      <c r="O60" s="76">
        <v>2734726.83</v>
      </c>
      <c r="P60" s="598">
        <v>2734726.83</v>
      </c>
      <c r="Q60" s="75">
        <f t="shared" si="22"/>
        <v>1</v>
      </c>
      <c r="R60" s="74">
        <f t="shared" si="23"/>
        <v>0</v>
      </c>
      <c r="S60" s="74"/>
      <c r="T60" s="76">
        <v>2734726.83</v>
      </c>
      <c r="U60" s="75">
        <f t="shared" si="24"/>
        <v>1</v>
      </c>
      <c r="V60" s="76">
        <f t="shared" si="25"/>
        <v>0</v>
      </c>
      <c r="W60" s="76"/>
      <c r="X60" s="82">
        <f t="shared" si="18"/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3">
        <v>0</v>
      </c>
      <c r="AM60" s="8">
        <v>0</v>
      </c>
      <c r="AN60" s="98">
        <v>0</v>
      </c>
      <c r="AO60" s="6">
        <v>0</v>
      </c>
      <c r="AP60" s="6">
        <v>0</v>
      </c>
      <c r="AQ60" s="6">
        <v>0</v>
      </c>
      <c r="AR60" s="8"/>
      <c r="AS60" s="8">
        <f t="shared" si="26"/>
        <v>0</v>
      </c>
      <c r="AT60" s="6">
        <f t="shared" si="27"/>
        <v>0</v>
      </c>
      <c r="AU60" s="87" t="b">
        <f t="shared" si="28"/>
        <v>1</v>
      </c>
      <c r="AV60" s="87" t="b">
        <f t="shared" si="29"/>
        <v>1</v>
      </c>
    </row>
    <row r="61" spans="1:49" s="135" customFormat="1" ht="12" customHeight="1" x14ac:dyDescent="0.35">
      <c r="A61" s="81"/>
      <c r="B61" s="129">
        <v>13</v>
      </c>
      <c r="C61" s="133" t="s">
        <v>101</v>
      </c>
      <c r="D61" s="92" t="s">
        <v>98</v>
      </c>
      <c r="E61" s="74">
        <v>4830000</v>
      </c>
      <c r="F61" s="74">
        <v>4830000</v>
      </c>
      <c r="G61" s="74">
        <v>10300000</v>
      </c>
      <c r="H61" s="74">
        <f t="shared" si="30"/>
        <v>10300000</v>
      </c>
      <c r="I61" s="75">
        <f t="shared" si="19"/>
        <v>9.0378075914658122E-3</v>
      </c>
      <c r="J61" s="74">
        <f t="shared" si="20"/>
        <v>5470000</v>
      </c>
      <c r="K61" s="74">
        <f t="shared" si="21"/>
        <v>0</v>
      </c>
      <c r="L61" s="132">
        <v>10300000</v>
      </c>
      <c r="M61" s="597"/>
      <c r="N61" s="8"/>
      <c r="O61" s="74">
        <v>10300000</v>
      </c>
      <c r="P61" s="597">
        <v>10300000</v>
      </c>
      <c r="Q61" s="75">
        <f t="shared" si="22"/>
        <v>1</v>
      </c>
      <c r="R61" s="74">
        <f t="shared" si="23"/>
        <v>0</v>
      </c>
      <c r="S61" s="74"/>
      <c r="T61" s="74">
        <v>10300000</v>
      </c>
      <c r="U61" s="75">
        <f t="shared" si="24"/>
        <v>1</v>
      </c>
      <c r="V61" s="74">
        <f t="shared" si="25"/>
        <v>0</v>
      </c>
      <c r="W61" s="74"/>
      <c r="X61" s="82">
        <f t="shared" si="18"/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3">
        <v>0</v>
      </c>
      <c r="AM61" s="8">
        <v>0</v>
      </c>
      <c r="AN61" s="83">
        <v>0</v>
      </c>
      <c r="AO61" s="8">
        <v>0</v>
      </c>
      <c r="AP61" s="8">
        <v>0</v>
      </c>
      <c r="AQ61" s="8">
        <v>0</v>
      </c>
      <c r="AR61" s="8"/>
      <c r="AS61" s="8">
        <f t="shared" si="26"/>
        <v>0</v>
      </c>
      <c r="AT61" s="6">
        <f t="shared" si="27"/>
        <v>0</v>
      </c>
      <c r="AU61" s="134" t="b">
        <f t="shared" si="28"/>
        <v>1</v>
      </c>
      <c r="AV61" s="134" t="b">
        <f t="shared" si="29"/>
        <v>1</v>
      </c>
    </row>
    <row r="62" spans="1:49" ht="16.5" customHeight="1" x14ac:dyDescent="0.35">
      <c r="A62" s="81"/>
      <c r="B62" s="129">
        <v>14</v>
      </c>
      <c r="C62" s="133" t="s">
        <v>102</v>
      </c>
      <c r="D62" s="92" t="s">
        <v>103</v>
      </c>
      <c r="E62" s="74">
        <v>6413181</v>
      </c>
      <c r="F62" s="74">
        <v>6419181</v>
      </c>
      <c r="G62" s="74">
        <v>6161400</v>
      </c>
      <c r="H62" s="74">
        <f>L62</f>
        <v>6161400</v>
      </c>
      <c r="I62" s="75">
        <f t="shared" si="19"/>
        <v>5.4063638537919859E-3</v>
      </c>
      <c r="J62" s="74">
        <f t="shared" si="20"/>
        <v>-251781</v>
      </c>
      <c r="K62" s="74">
        <f t="shared" si="21"/>
        <v>0</v>
      </c>
      <c r="L62" s="132">
        <v>6161400</v>
      </c>
      <c r="M62" s="597"/>
      <c r="N62" s="8"/>
      <c r="O62" s="132">
        <v>6161400</v>
      </c>
      <c r="P62" s="614">
        <v>6161400</v>
      </c>
      <c r="Q62" s="75">
        <f t="shared" si="22"/>
        <v>1</v>
      </c>
      <c r="R62" s="74">
        <f t="shared" si="23"/>
        <v>0</v>
      </c>
      <c r="S62" s="74"/>
      <c r="T62" s="132">
        <v>6161400</v>
      </c>
      <c r="U62" s="75">
        <f t="shared" si="24"/>
        <v>1</v>
      </c>
      <c r="V62" s="74">
        <f t="shared" si="25"/>
        <v>0</v>
      </c>
      <c r="W62" s="74"/>
      <c r="X62" s="82">
        <f t="shared" si="18"/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3">
        <v>0</v>
      </c>
      <c r="AM62" s="8">
        <v>0</v>
      </c>
      <c r="AN62" s="83">
        <v>0</v>
      </c>
      <c r="AO62" s="8">
        <v>0</v>
      </c>
      <c r="AP62" s="8">
        <v>0</v>
      </c>
      <c r="AQ62" s="8">
        <v>0</v>
      </c>
      <c r="AR62" s="8"/>
      <c r="AS62" s="8">
        <f t="shared" si="26"/>
        <v>0</v>
      </c>
      <c r="AT62" s="6">
        <f t="shared" si="27"/>
        <v>0</v>
      </c>
      <c r="AU62" s="14" t="b">
        <f t="shared" si="28"/>
        <v>1</v>
      </c>
      <c r="AV62" s="14" t="b">
        <f t="shared" si="29"/>
        <v>1</v>
      </c>
    </row>
    <row r="63" spans="1:49" s="88" customFormat="1" ht="12" customHeight="1" x14ac:dyDescent="0.35">
      <c r="A63" s="81"/>
      <c r="B63" s="129">
        <v>15</v>
      </c>
      <c r="C63" s="133" t="s">
        <v>104</v>
      </c>
      <c r="D63" s="92" t="s">
        <v>103</v>
      </c>
      <c r="E63" s="74">
        <v>855000</v>
      </c>
      <c r="F63" s="74">
        <v>855000</v>
      </c>
      <c r="G63" s="74">
        <v>5568314</v>
      </c>
      <c r="H63" s="74">
        <f t="shared" si="30"/>
        <v>5568314</v>
      </c>
      <c r="I63" s="75">
        <f t="shared" si="19"/>
        <v>4.885956363190812E-3</v>
      </c>
      <c r="J63" s="74">
        <f t="shared" si="20"/>
        <v>4713314</v>
      </c>
      <c r="K63" s="74">
        <f t="shared" si="21"/>
        <v>0</v>
      </c>
      <c r="L63" s="74">
        <v>5568314</v>
      </c>
      <c r="M63" s="597"/>
      <c r="N63" s="8"/>
      <c r="O63" s="74">
        <v>2790796.14</v>
      </c>
      <c r="P63" s="597">
        <v>2790796.14</v>
      </c>
      <c r="Q63" s="75">
        <f t="shared" si="22"/>
        <v>0.50119230704302953</v>
      </c>
      <c r="R63" s="74">
        <f t="shared" si="23"/>
        <v>2777517.86</v>
      </c>
      <c r="S63" s="74"/>
      <c r="T63" s="8">
        <v>2790796.14</v>
      </c>
      <c r="U63" s="75">
        <f t="shared" si="24"/>
        <v>1</v>
      </c>
      <c r="V63" s="74">
        <f t="shared" si="25"/>
        <v>2777517.86</v>
      </c>
      <c r="W63" s="74"/>
      <c r="X63" s="82">
        <f t="shared" si="18"/>
        <v>0</v>
      </c>
      <c r="Y63" s="6">
        <v>0</v>
      </c>
      <c r="Z63" s="6">
        <v>379099.39999999991</v>
      </c>
      <c r="AA63" s="6">
        <v>125000</v>
      </c>
      <c r="AB63" s="6">
        <v>350000</v>
      </c>
      <c r="AC63" s="6">
        <v>650000</v>
      </c>
      <c r="AD63" s="6">
        <v>150000</v>
      </c>
      <c r="AE63" s="8">
        <v>150000</v>
      </c>
      <c r="AF63" s="8">
        <v>650000</v>
      </c>
      <c r="AG63" s="8">
        <f>380882.6-57464.1400000001</f>
        <v>323418.45999999985</v>
      </c>
      <c r="AH63" s="8">
        <v>0</v>
      </c>
      <c r="AI63" s="8">
        <v>0</v>
      </c>
      <c r="AJ63" s="8">
        <v>0</v>
      </c>
      <c r="AK63" s="8">
        <v>0</v>
      </c>
      <c r="AL63" s="83">
        <v>0</v>
      </c>
      <c r="AM63" s="8">
        <v>0</v>
      </c>
      <c r="AN63" s="83">
        <v>0</v>
      </c>
      <c r="AO63" s="8">
        <v>0</v>
      </c>
      <c r="AP63" s="8">
        <v>0</v>
      </c>
      <c r="AQ63" s="8">
        <v>0</v>
      </c>
      <c r="AR63" s="8"/>
      <c r="AS63" s="8">
        <f t="shared" si="26"/>
        <v>2777517.86</v>
      </c>
      <c r="AT63" s="6">
        <f t="shared" si="27"/>
        <v>0</v>
      </c>
      <c r="AU63" s="87" t="b">
        <f t="shared" si="28"/>
        <v>1</v>
      </c>
      <c r="AV63" s="87" t="b">
        <f t="shared" si="29"/>
        <v>1</v>
      </c>
      <c r="AW63" s="87"/>
    </row>
    <row r="64" spans="1:49" ht="12" customHeight="1" x14ac:dyDescent="0.35">
      <c r="B64" s="129">
        <v>16</v>
      </c>
      <c r="C64" s="136" t="s">
        <v>105</v>
      </c>
      <c r="D64" s="15" t="s">
        <v>106</v>
      </c>
      <c r="E64" s="104">
        <v>133216</v>
      </c>
      <c r="F64" s="104">
        <v>35000</v>
      </c>
      <c r="G64" s="104">
        <v>4411</v>
      </c>
      <c r="H64" s="104">
        <f t="shared" si="30"/>
        <v>4411</v>
      </c>
      <c r="I64" s="105">
        <f t="shared" si="19"/>
        <v>3.8704630374714273E-6</v>
      </c>
      <c r="J64" s="104">
        <f t="shared" si="20"/>
        <v>-128805</v>
      </c>
      <c r="K64" s="104">
        <f t="shared" si="21"/>
        <v>0</v>
      </c>
      <c r="L64" s="77">
        <v>4411</v>
      </c>
      <c r="M64" s="597"/>
      <c r="N64" s="5"/>
      <c r="O64" s="104">
        <v>4411</v>
      </c>
      <c r="P64" s="597">
        <v>4411</v>
      </c>
      <c r="Q64" s="105">
        <f t="shared" si="22"/>
        <v>1</v>
      </c>
      <c r="R64" s="104">
        <f t="shared" si="23"/>
        <v>0</v>
      </c>
      <c r="S64" s="104"/>
      <c r="T64" s="74">
        <v>4411</v>
      </c>
      <c r="U64" s="75">
        <f t="shared" si="24"/>
        <v>1</v>
      </c>
      <c r="V64" s="74">
        <f t="shared" si="25"/>
        <v>0</v>
      </c>
      <c r="W64" s="74"/>
      <c r="X64" s="82">
        <f t="shared" si="18"/>
        <v>0</v>
      </c>
      <c r="Y64" s="5">
        <v>0</v>
      </c>
      <c r="Z64" s="5">
        <v>0</v>
      </c>
      <c r="AA64" s="5">
        <v>0</v>
      </c>
      <c r="AB64" s="8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71">
        <v>0</v>
      </c>
      <c r="AM64" s="5">
        <v>0</v>
      </c>
      <c r="AN64" s="78">
        <v>0</v>
      </c>
      <c r="AO64" s="6">
        <v>0</v>
      </c>
      <c r="AP64" s="6">
        <v>0</v>
      </c>
      <c r="AQ64" s="6">
        <v>0</v>
      </c>
      <c r="AR64" s="5"/>
      <c r="AS64" s="8">
        <f t="shared" si="26"/>
        <v>0</v>
      </c>
      <c r="AT64" s="14">
        <f t="shared" si="27"/>
        <v>0</v>
      </c>
      <c r="AU64" s="14" t="b">
        <f t="shared" si="28"/>
        <v>1</v>
      </c>
      <c r="AV64" s="14" t="b">
        <f t="shared" si="29"/>
        <v>1</v>
      </c>
    </row>
    <row r="65" spans="1:50" ht="12" customHeight="1" x14ac:dyDescent="0.35">
      <c r="B65" s="129">
        <v>17</v>
      </c>
      <c r="C65" s="136" t="s">
        <v>107</v>
      </c>
      <c r="D65" s="15" t="s">
        <v>42</v>
      </c>
      <c r="E65" s="104">
        <v>1820000</v>
      </c>
      <c r="F65" s="104">
        <v>1650000</v>
      </c>
      <c r="G65" s="104">
        <v>1546782</v>
      </c>
      <c r="H65" s="104">
        <f t="shared" si="30"/>
        <v>1546782</v>
      </c>
      <c r="I65" s="105">
        <f t="shared" si="19"/>
        <v>1.3572347671789002E-3</v>
      </c>
      <c r="J65" s="104">
        <f t="shared" si="20"/>
        <v>-273218</v>
      </c>
      <c r="K65" s="104">
        <f t="shared" si="21"/>
        <v>0</v>
      </c>
      <c r="L65" s="77">
        <v>1546782</v>
      </c>
      <c r="M65" s="597"/>
      <c r="N65" s="5"/>
      <c r="O65" s="104">
        <v>1546782</v>
      </c>
      <c r="P65" s="597">
        <v>1546782</v>
      </c>
      <c r="Q65" s="105">
        <f t="shared" si="22"/>
        <v>1</v>
      </c>
      <c r="R65" s="104">
        <f t="shared" si="23"/>
        <v>0</v>
      </c>
      <c r="S65" s="104"/>
      <c r="T65" s="74">
        <v>1546782</v>
      </c>
      <c r="U65" s="75">
        <f t="shared" si="24"/>
        <v>1</v>
      </c>
      <c r="V65" s="74">
        <f t="shared" si="25"/>
        <v>0</v>
      </c>
      <c r="W65" s="74"/>
      <c r="X65" s="82">
        <f t="shared" si="18"/>
        <v>0</v>
      </c>
      <c r="Y65" s="5">
        <v>0</v>
      </c>
      <c r="Z65" s="5">
        <v>0</v>
      </c>
      <c r="AA65" s="5">
        <v>0</v>
      </c>
      <c r="AB65" s="8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71">
        <v>0</v>
      </c>
      <c r="AM65" s="5">
        <v>0</v>
      </c>
      <c r="AN65" s="71">
        <v>0</v>
      </c>
      <c r="AO65" s="8">
        <v>0</v>
      </c>
      <c r="AP65" s="8">
        <v>0</v>
      </c>
      <c r="AQ65" s="8">
        <v>0</v>
      </c>
      <c r="AR65" s="5"/>
      <c r="AS65" s="8">
        <f t="shared" si="26"/>
        <v>0</v>
      </c>
      <c r="AT65" s="14">
        <f t="shared" si="27"/>
        <v>0</v>
      </c>
      <c r="AU65" s="14" t="b">
        <f t="shared" si="28"/>
        <v>1</v>
      </c>
      <c r="AV65" s="14" t="b">
        <f t="shared" si="29"/>
        <v>1</v>
      </c>
    </row>
    <row r="66" spans="1:50" ht="12" customHeight="1" x14ac:dyDescent="0.35">
      <c r="B66" s="129">
        <v>18</v>
      </c>
      <c r="C66" s="136" t="s">
        <v>108</v>
      </c>
      <c r="D66" s="15" t="s">
        <v>108</v>
      </c>
      <c r="E66" s="104">
        <v>25000</v>
      </c>
      <c r="F66" s="104">
        <v>2500</v>
      </c>
      <c r="G66" s="104">
        <v>5681</v>
      </c>
      <c r="H66" s="104">
        <f t="shared" si="30"/>
        <v>5681</v>
      </c>
      <c r="I66" s="105">
        <f t="shared" si="19"/>
        <v>4.9848334880696384E-6</v>
      </c>
      <c r="J66" s="104">
        <f t="shared" si="20"/>
        <v>-19319</v>
      </c>
      <c r="K66" s="104">
        <f t="shared" si="21"/>
        <v>0</v>
      </c>
      <c r="L66" s="77">
        <v>5681</v>
      </c>
      <c r="M66" s="597"/>
      <c r="N66" s="5"/>
      <c r="O66" s="104">
        <v>5681</v>
      </c>
      <c r="P66" s="597">
        <v>5681</v>
      </c>
      <c r="Q66" s="105">
        <f t="shared" si="22"/>
        <v>1</v>
      </c>
      <c r="R66" s="104">
        <f t="shared" si="23"/>
        <v>0</v>
      </c>
      <c r="S66" s="104"/>
      <c r="T66" s="74">
        <v>5681</v>
      </c>
      <c r="U66" s="75">
        <f t="shared" si="24"/>
        <v>1</v>
      </c>
      <c r="V66" s="74">
        <f t="shared" si="25"/>
        <v>0</v>
      </c>
      <c r="W66" s="74"/>
      <c r="X66" s="82">
        <f t="shared" si="18"/>
        <v>0</v>
      </c>
      <c r="Y66" s="5">
        <v>0</v>
      </c>
      <c r="Z66" s="8">
        <v>0</v>
      </c>
      <c r="AA66" s="5">
        <v>0</v>
      </c>
      <c r="AB66" s="8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71">
        <v>0</v>
      </c>
      <c r="AM66" s="5">
        <v>0</v>
      </c>
      <c r="AN66" s="71">
        <v>0</v>
      </c>
      <c r="AO66" s="8">
        <v>0</v>
      </c>
      <c r="AP66" s="8">
        <v>0</v>
      </c>
      <c r="AQ66" s="8">
        <v>0</v>
      </c>
      <c r="AR66" s="5"/>
      <c r="AS66" s="8">
        <f t="shared" si="26"/>
        <v>0</v>
      </c>
      <c r="AT66" s="14">
        <f t="shared" si="27"/>
        <v>0</v>
      </c>
      <c r="AU66" s="14" t="b">
        <f t="shared" si="28"/>
        <v>1</v>
      </c>
      <c r="AV66" s="14" t="b">
        <f t="shared" si="29"/>
        <v>1</v>
      </c>
    </row>
    <row r="67" spans="1:50" ht="12" customHeight="1" x14ac:dyDescent="0.35">
      <c r="B67" s="129">
        <v>19</v>
      </c>
      <c r="C67" s="137" t="s">
        <v>109</v>
      </c>
      <c r="D67" s="15" t="s">
        <v>109</v>
      </c>
      <c r="E67" s="104">
        <v>50000</v>
      </c>
      <c r="F67" s="104">
        <v>50000</v>
      </c>
      <c r="G67" s="104">
        <v>18700</v>
      </c>
      <c r="H67" s="104">
        <f t="shared" si="30"/>
        <v>18700</v>
      </c>
      <c r="I67" s="105">
        <f t="shared" si="19"/>
        <v>1.6408446792272883E-5</v>
      </c>
      <c r="J67" s="104">
        <f t="shared" si="20"/>
        <v>-31300</v>
      </c>
      <c r="K67" s="104">
        <f t="shared" si="21"/>
        <v>0</v>
      </c>
      <c r="L67" s="77">
        <v>18700</v>
      </c>
      <c r="M67" s="597"/>
      <c r="N67" s="5"/>
      <c r="O67" s="104">
        <v>18700</v>
      </c>
      <c r="P67" s="597">
        <v>18700</v>
      </c>
      <c r="Q67" s="105">
        <f t="shared" si="22"/>
        <v>1</v>
      </c>
      <c r="R67" s="104">
        <f t="shared" si="23"/>
        <v>0</v>
      </c>
      <c r="S67" s="104"/>
      <c r="T67" s="74">
        <v>18700</v>
      </c>
      <c r="U67" s="75">
        <f t="shared" si="24"/>
        <v>1</v>
      </c>
      <c r="V67" s="74">
        <f t="shared" si="25"/>
        <v>0</v>
      </c>
      <c r="W67" s="74"/>
      <c r="X67" s="82">
        <f t="shared" si="18"/>
        <v>0</v>
      </c>
      <c r="Y67" s="5">
        <v>0</v>
      </c>
      <c r="Z67" s="5">
        <v>0</v>
      </c>
      <c r="AA67" s="5">
        <v>0</v>
      </c>
      <c r="AB67" s="8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71">
        <v>0</v>
      </c>
      <c r="AM67" s="5">
        <v>0</v>
      </c>
      <c r="AN67" s="71">
        <v>0</v>
      </c>
      <c r="AO67" s="8">
        <v>0</v>
      </c>
      <c r="AP67" s="8">
        <v>0</v>
      </c>
      <c r="AQ67" s="8">
        <v>0</v>
      </c>
      <c r="AR67" s="5"/>
      <c r="AS67" s="8">
        <f t="shared" si="26"/>
        <v>0</v>
      </c>
      <c r="AT67" s="14">
        <f t="shared" si="27"/>
        <v>0</v>
      </c>
      <c r="AU67" s="14" t="b">
        <f t="shared" si="28"/>
        <v>1</v>
      </c>
      <c r="AV67" s="14" t="b">
        <f t="shared" si="29"/>
        <v>1</v>
      </c>
    </row>
    <row r="68" spans="1:50" s="63" customFormat="1" ht="12" customHeight="1" thickBot="1" x14ac:dyDescent="0.4">
      <c r="A68" s="107"/>
      <c r="B68" s="138"/>
      <c r="C68" s="109" t="s">
        <v>110</v>
      </c>
      <c r="D68" s="109"/>
      <c r="E68" s="110">
        <f>SUM(E49:E67)</f>
        <v>41730000</v>
      </c>
      <c r="F68" s="139">
        <f>SUM(F49:F67)</f>
        <v>40685187</v>
      </c>
      <c r="G68" s="111">
        <f>SUM(G49:G67)</f>
        <v>50348945.439999998</v>
      </c>
      <c r="H68" s="111">
        <f>SUM(H49:H67)</f>
        <v>51464666.729999997</v>
      </c>
      <c r="I68" s="114">
        <f t="shared" si="19"/>
        <v>4.5158034530548737E-2</v>
      </c>
      <c r="J68" s="139">
        <f t="shared" si="20"/>
        <v>9734666.7299999967</v>
      </c>
      <c r="K68" s="140">
        <f t="shared" si="21"/>
        <v>1115721.2899999991</v>
      </c>
      <c r="L68" s="111">
        <f>SUM(L49:L67)</f>
        <v>51464666.729999997</v>
      </c>
      <c r="M68" s="602"/>
      <c r="N68" s="113"/>
      <c r="O68" s="110">
        <f>SUM(O49:O67)</f>
        <v>48066867.810000002</v>
      </c>
      <c r="P68" s="599">
        <f>SUM(P49:P67)</f>
        <v>48066867.810000002</v>
      </c>
      <c r="Q68" s="114">
        <f t="shared" si="22"/>
        <v>0.93397802539311237</v>
      </c>
      <c r="R68" s="110">
        <f t="shared" si="23"/>
        <v>3397798.9199999943</v>
      </c>
      <c r="S68" s="115"/>
      <c r="T68" s="110">
        <f>SUM(T49:T67)</f>
        <v>48000943.810000002</v>
      </c>
      <c r="U68" s="114">
        <f t="shared" si="24"/>
        <v>0.9986284939501241</v>
      </c>
      <c r="V68" s="110">
        <f t="shared" si="25"/>
        <v>3463722.9199999943</v>
      </c>
      <c r="W68" s="115"/>
      <c r="X68" s="5"/>
      <c r="Y68" s="110">
        <f t="shared" ref="Y68:AQ68" si="31">SUM(Y49:Y67)</f>
        <v>0</v>
      </c>
      <c r="Z68" s="111">
        <f t="shared" si="31"/>
        <v>626099.39999999991</v>
      </c>
      <c r="AA68" s="110">
        <f t="shared" si="31"/>
        <v>230000</v>
      </c>
      <c r="AB68" s="111">
        <f t="shared" si="31"/>
        <v>450000</v>
      </c>
      <c r="AC68" s="110">
        <f t="shared" si="31"/>
        <v>750000</v>
      </c>
      <c r="AD68" s="110">
        <f t="shared" si="31"/>
        <v>218281.06000000011</v>
      </c>
      <c r="AE68" s="110">
        <f t="shared" si="31"/>
        <v>215924</v>
      </c>
      <c r="AF68" s="110">
        <f t="shared" si="31"/>
        <v>650000</v>
      </c>
      <c r="AG68" s="110">
        <f t="shared" si="31"/>
        <v>323418.45999999985</v>
      </c>
      <c r="AH68" s="110">
        <f t="shared" si="31"/>
        <v>0</v>
      </c>
      <c r="AI68" s="110">
        <f t="shared" si="31"/>
        <v>0</v>
      </c>
      <c r="AJ68" s="110">
        <f t="shared" si="31"/>
        <v>0</v>
      </c>
      <c r="AK68" s="110">
        <f t="shared" si="31"/>
        <v>0</v>
      </c>
      <c r="AL68" s="141">
        <f t="shared" si="31"/>
        <v>0</v>
      </c>
      <c r="AM68" s="110">
        <f t="shared" si="31"/>
        <v>0</v>
      </c>
      <c r="AN68" s="141"/>
      <c r="AO68" s="110"/>
      <c r="AP68" s="110"/>
      <c r="AQ68" s="110">
        <f t="shared" si="31"/>
        <v>0</v>
      </c>
      <c r="AR68" s="60"/>
      <c r="AS68" s="116">
        <f t="shared" si="26"/>
        <v>3463722.92</v>
      </c>
      <c r="AT68" s="116">
        <f t="shared" si="27"/>
        <v>5.5879354476928711E-9</v>
      </c>
      <c r="AU68" s="117" t="b">
        <f t="shared" si="28"/>
        <v>0</v>
      </c>
      <c r="AV68" s="117" t="b">
        <f t="shared" si="29"/>
        <v>1</v>
      </c>
    </row>
    <row r="69" spans="1:50" ht="12" customHeight="1" thickTop="1" x14ac:dyDescent="0.35">
      <c r="B69" s="142"/>
      <c r="E69" s="121"/>
      <c r="F69" s="121"/>
      <c r="G69" s="122"/>
      <c r="H69" s="122"/>
      <c r="I69" s="5"/>
      <c r="J69" s="5"/>
      <c r="K69" s="5"/>
      <c r="L69" s="5"/>
      <c r="M69" s="601"/>
      <c r="N69" s="5"/>
      <c r="O69" s="19"/>
      <c r="P69" s="608"/>
      <c r="Q69" s="143"/>
      <c r="R69" s="5"/>
      <c r="S69" s="115"/>
      <c r="T69" s="5"/>
      <c r="U69" s="143"/>
      <c r="V69" s="5"/>
      <c r="W69" s="5"/>
      <c r="X69" s="5"/>
      <c r="Y69" s="5"/>
      <c r="Z69" s="8"/>
      <c r="AA69" s="5"/>
      <c r="AB69" s="8"/>
      <c r="AC69" s="5"/>
      <c r="AD69" s="5"/>
      <c r="AE69" s="5"/>
      <c r="AF69" s="5"/>
      <c r="AG69" s="5"/>
      <c r="AH69" s="5"/>
      <c r="AI69" s="5"/>
      <c r="AJ69" s="5"/>
      <c r="AK69" s="5"/>
      <c r="AL69" s="71"/>
      <c r="AM69" s="5"/>
      <c r="AN69" s="71"/>
      <c r="AO69" s="5"/>
      <c r="AP69" s="5"/>
      <c r="AQ69" s="5"/>
      <c r="AR69" s="5"/>
      <c r="AS69" s="5"/>
      <c r="AT69" s="14"/>
      <c r="AU69" s="14"/>
      <c r="AV69" s="14"/>
    </row>
    <row r="70" spans="1:50" s="63" customFormat="1" ht="12" customHeight="1" x14ac:dyDescent="0.35">
      <c r="A70" s="126"/>
      <c r="B70" s="144" t="s">
        <v>111</v>
      </c>
      <c r="C70" s="63" t="s">
        <v>112</v>
      </c>
      <c r="D70" s="145"/>
      <c r="E70" s="60"/>
      <c r="F70" s="60"/>
      <c r="G70" s="60"/>
      <c r="H70" s="60"/>
      <c r="I70" s="60"/>
      <c r="J70" s="60"/>
      <c r="K70" s="60"/>
      <c r="L70" s="60"/>
      <c r="M70" s="595"/>
      <c r="N70" s="5"/>
      <c r="O70" s="60"/>
      <c r="P70" s="595"/>
      <c r="Q70" s="127"/>
      <c r="R70" s="60"/>
      <c r="S70" s="115"/>
      <c r="T70" s="146"/>
      <c r="U70" s="127"/>
      <c r="V70" s="146"/>
      <c r="W70" s="146"/>
      <c r="X70" s="5"/>
      <c r="Y70" s="58"/>
      <c r="Z70" s="61"/>
      <c r="AA70" s="58"/>
      <c r="AB70" s="61"/>
      <c r="AC70" s="58"/>
      <c r="AD70" s="58"/>
      <c r="AE70" s="58"/>
      <c r="AF70" s="58"/>
      <c r="AG70" s="58"/>
      <c r="AH70" s="58"/>
      <c r="AI70" s="58"/>
      <c r="AJ70" s="58"/>
      <c r="AK70" s="58"/>
      <c r="AL70" s="61"/>
      <c r="AM70" s="58"/>
      <c r="AN70" s="61"/>
      <c r="AO70" s="58"/>
      <c r="AP70" s="58"/>
      <c r="AQ70" s="58"/>
      <c r="AR70" s="62"/>
      <c r="AS70" s="58"/>
      <c r="AT70" s="58"/>
      <c r="AU70" s="58"/>
      <c r="AV70" s="58"/>
    </row>
    <row r="71" spans="1:50" s="63" customFormat="1" ht="12" customHeight="1" x14ac:dyDescent="0.35">
      <c r="A71" s="147"/>
      <c r="B71" s="148">
        <v>1</v>
      </c>
      <c r="C71" s="149" t="s">
        <v>113</v>
      </c>
      <c r="D71" s="150"/>
      <c r="E71" s="67">
        <f>SUM(E72:E73)</f>
        <v>40000000</v>
      </c>
      <c r="F71" s="69">
        <f>SUM(F72:F73)</f>
        <v>40587829.039999992</v>
      </c>
      <c r="G71" s="151">
        <f t="shared" ref="G71" si="32">SUM(G72:G73)</f>
        <v>40587829.039999992</v>
      </c>
      <c r="H71" s="69">
        <f>SUM(H72:H73)</f>
        <v>40587829.039999992</v>
      </c>
      <c r="I71" s="152">
        <f>IF($L$117=0,0,L71/$L$117)</f>
        <v>3.5614076642604707E-2</v>
      </c>
      <c r="J71" s="104">
        <f>H71-E71</f>
        <v>587829.03999999166</v>
      </c>
      <c r="K71" s="69">
        <f>H71-G71</f>
        <v>0</v>
      </c>
      <c r="L71" s="151">
        <f t="shared" ref="L71" si="33">SUM(L72:L73)</f>
        <v>40587829.039999992</v>
      </c>
      <c r="M71" s="603"/>
      <c r="N71" s="5"/>
      <c r="O71" s="60">
        <f>SUM(O72:O73)</f>
        <v>40587828.829999998</v>
      </c>
      <c r="P71" s="595">
        <f>SUM(P72:P73)</f>
        <v>40587828.829999998</v>
      </c>
      <c r="Q71" s="152">
        <f>IF(L71=0,0,O71/L71)</f>
        <v>0.9999999948260353</v>
      </c>
      <c r="R71" s="69">
        <f>H71-O71</f>
        <v>0.20999999344348907</v>
      </c>
      <c r="S71" s="115"/>
      <c r="T71" s="151">
        <f>SUM(T72:T73)</f>
        <v>40587828.829999998</v>
      </c>
      <c r="U71" s="152">
        <f>IF(O71=0,0,T71/O71)</f>
        <v>1</v>
      </c>
      <c r="V71" s="69">
        <f>L71-T71</f>
        <v>0.20999999344348907</v>
      </c>
      <c r="W71" s="69"/>
      <c r="X71" s="60"/>
      <c r="Y71" s="60">
        <f t="shared" ref="Y71:AM71" si="34">SUM(Y72:Y73)</f>
        <v>0</v>
      </c>
      <c r="Z71" s="62">
        <f t="shared" si="34"/>
        <v>0</v>
      </c>
      <c r="AA71" s="60">
        <f t="shared" si="34"/>
        <v>0</v>
      </c>
      <c r="AB71" s="62">
        <f t="shared" si="34"/>
        <v>0</v>
      </c>
      <c r="AC71" s="60">
        <f t="shared" si="34"/>
        <v>0</v>
      </c>
      <c r="AD71" s="60">
        <f t="shared" si="34"/>
        <v>0</v>
      </c>
      <c r="AE71" s="60">
        <f t="shared" si="34"/>
        <v>0</v>
      </c>
      <c r="AF71" s="60">
        <f t="shared" si="34"/>
        <v>0</v>
      </c>
      <c r="AG71" s="60">
        <f t="shared" si="34"/>
        <v>0</v>
      </c>
      <c r="AH71" s="60">
        <f t="shared" si="34"/>
        <v>0</v>
      </c>
      <c r="AI71" s="60">
        <f t="shared" si="34"/>
        <v>0</v>
      </c>
      <c r="AJ71" s="60">
        <f t="shared" si="34"/>
        <v>0</v>
      </c>
      <c r="AK71" s="60">
        <f t="shared" si="34"/>
        <v>0</v>
      </c>
      <c r="AL71" s="153">
        <f t="shared" si="34"/>
        <v>0</v>
      </c>
      <c r="AM71" s="60">
        <f t="shared" si="34"/>
        <v>0</v>
      </c>
      <c r="AN71" s="153"/>
      <c r="AO71" s="8">
        <v>0</v>
      </c>
      <c r="AP71" s="8">
        <v>0</v>
      </c>
      <c r="AQ71" s="8">
        <v>0</v>
      </c>
      <c r="AR71" s="60"/>
      <c r="AS71" s="8">
        <f>SUM(Y71:AQ71)</f>
        <v>0</v>
      </c>
      <c r="AT71" s="14">
        <f>AS71-V71</f>
        <v>-0.20999999344348907</v>
      </c>
      <c r="AU71" s="14" t="b">
        <f>AS71=V71</f>
        <v>0</v>
      </c>
      <c r="AV71" s="14" t="b">
        <f>(AS71+T71)=H71</f>
        <v>0</v>
      </c>
    </row>
    <row r="72" spans="1:50" ht="18" customHeight="1" x14ac:dyDescent="0.35">
      <c r="A72" s="154"/>
      <c r="B72" s="155">
        <v>1.1000000000000001</v>
      </c>
      <c r="C72" s="133" t="s">
        <v>114</v>
      </c>
      <c r="D72" s="8" t="s">
        <v>115</v>
      </c>
      <c r="E72" s="76">
        <v>40000000</v>
      </c>
      <c r="F72" s="76">
        <v>40559649.039999992</v>
      </c>
      <c r="G72" s="156">
        <v>40559649.039999992</v>
      </c>
      <c r="H72" s="156">
        <f t="shared" ref="H72:H73" si="35">L72</f>
        <v>40559649.039999992</v>
      </c>
      <c r="I72" s="157">
        <f>IF($L$117=0,0,L72/$L$117)</f>
        <v>3.5589349903000091E-2</v>
      </c>
      <c r="J72" s="156">
        <f>H72-E72</f>
        <v>559649.03999999166</v>
      </c>
      <c r="K72" s="156">
        <f>H72-G72</f>
        <v>0</v>
      </c>
      <c r="L72" s="156">
        <v>40559649.039999992</v>
      </c>
      <c r="M72" s="598"/>
      <c r="N72" s="7"/>
      <c r="O72" s="7">
        <f>38283557.37+2014520.46+261571</f>
        <v>40559648.829999998</v>
      </c>
      <c r="P72" s="611">
        <f>38283557.37+2014520.46+261571</f>
        <v>40559648.829999998</v>
      </c>
      <c r="Q72" s="158">
        <f>IF(L72=0,0,O72/L72)</f>
        <v>0.99999999482244062</v>
      </c>
      <c r="R72" s="74">
        <f>H72-O72</f>
        <v>0.20999999344348907</v>
      </c>
      <c r="S72" s="159"/>
      <c r="T72" s="74">
        <f>38283557.37+2014520.46+261571</f>
        <v>40559648.829999998</v>
      </c>
      <c r="U72" s="158">
        <f>IF(O72=0,0,T72/O72)</f>
        <v>1</v>
      </c>
      <c r="V72" s="74">
        <f>L72-T72</f>
        <v>0.20999999344348907</v>
      </c>
      <c r="W72" s="104"/>
      <c r="X72" s="5"/>
      <c r="Y72" s="5"/>
      <c r="Z72" s="5"/>
      <c r="AA72" s="5"/>
      <c r="AB72" s="8"/>
      <c r="AC72" s="8">
        <v>0</v>
      </c>
      <c r="AD72" s="5"/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71">
        <v>0</v>
      </c>
      <c r="AM72" s="5">
        <v>0</v>
      </c>
      <c r="AN72" s="71"/>
      <c r="AO72" s="8">
        <v>0</v>
      </c>
      <c r="AP72" s="8">
        <v>0</v>
      </c>
      <c r="AQ72" s="8">
        <v>0</v>
      </c>
      <c r="AR72" s="5"/>
      <c r="AS72" s="8">
        <f>SUM(Y72:AQ72)</f>
        <v>0</v>
      </c>
      <c r="AT72" s="14">
        <f>AS72-V72</f>
        <v>-0.20999999344348907</v>
      </c>
      <c r="AU72" s="14" t="b">
        <f>AS72=V72</f>
        <v>0</v>
      </c>
      <c r="AV72" s="14" t="b">
        <f>(AS72+T72)=H72</f>
        <v>0</v>
      </c>
      <c r="AW72" s="14"/>
    </row>
    <row r="73" spans="1:50" s="103" customFormat="1" ht="12" customHeight="1" x14ac:dyDescent="0.35">
      <c r="A73" s="97"/>
      <c r="B73" s="160">
        <v>1.2</v>
      </c>
      <c r="C73" s="136" t="s">
        <v>116</v>
      </c>
      <c r="D73" s="14" t="s">
        <v>42</v>
      </c>
      <c r="E73" s="77">
        <v>0</v>
      </c>
      <c r="F73" s="77">
        <v>28180</v>
      </c>
      <c r="G73" s="161">
        <v>28180</v>
      </c>
      <c r="H73" s="161">
        <f t="shared" si="35"/>
        <v>28180</v>
      </c>
      <c r="I73" s="162">
        <f>IF($L$117=0,0,L73/$L$117)</f>
        <v>2.4726739604612289E-5</v>
      </c>
      <c r="J73" s="163">
        <f>H73-E73</f>
        <v>28180</v>
      </c>
      <c r="K73" s="161">
        <f>H73-G73</f>
        <v>0</v>
      </c>
      <c r="L73" s="161">
        <v>28180</v>
      </c>
      <c r="M73" s="598"/>
      <c r="N73" s="164"/>
      <c r="O73" s="165">
        <v>28180</v>
      </c>
      <c r="P73" s="615">
        <v>28180</v>
      </c>
      <c r="Q73" s="166">
        <f>IF(L73=0,0,O73/L73)</f>
        <v>1</v>
      </c>
      <c r="R73" s="6">
        <f>H73-O73</f>
        <v>0</v>
      </c>
      <c r="S73" s="115"/>
      <c r="T73" s="6">
        <v>28180</v>
      </c>
      <c r="U73" s="167">
        <f>IF(O73=0,0,T73/O73)</f>
        <v>1</v>
      </c>
      <c r="V73" s="14">
        <f>L73-T73</f>
        <v>0</v>
      </c>
      <c r="W73" s="104"/>
      <c r="X73" s="5"/>
      <c r="Y73" s="5"/>
      <c r="Z73" s="5"/>
      <c r="AA73" s="5"/>
      <c r="AB73" s="8"/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/>
      <c r="AO73" s="8">
        <v>0</v>
      </c>
      <c r="AP73" s="8">
        <v>0</v>
      </c>
      <c r="AQ73" s="8">
        <v>0</v>
      </c>
      <c r="AR73" s="14"/>
      <c r="AS73" s="8">
        <f>SUM(Y73:AQ73)</f>
        <v>0</v>
      </c>
      <c r="AT73" s="14">
        <f>AS73-V73</f>
        <v>0</v>
      </c>
      <c r="AU73" s="14" t="b">
        <f>AS73=V73</f>
        <v>1</v>
      </c>
      <c r="AV73" s="14" t="b">
        <f>(AS73+T73)=H73</f>
        <v>1</v>
      </c>
      <c r="AW73" s="14"/>
    </row>
    <row r="74" spans="1:50" s="103" customFormat="1" ht="12" customHeight="1" x14ac:dyDescent="0.35">
      <c r="A74" s="97"/>
      <c r="B74" s="160"/>
      <c r="C74" s="136"/>
      <c r="D74" s="14"/>
      <c r="E74" s="77"/>
      <c r="F74" s="77"/>
      <c r="G74" s="161"/>
      <c r="H74" s="161"/>
      <c r="I74" s="162"/>
      <c r="J74" s="163"/>
      <c r="K74" s="161"/>
      <c r="L74" s="161"/>
      <c r="M74" s="598"/>
      <c r="N74" s="164"/>
      <c r="O74" s="165"/>
      <c r="P74" s="615"/>
      <c r="Q74" s="166"/>
      <c r="R74" s="165"/>
      <c r="S74" s="115"/>
      <c r="T74" s="165"/>
      <c r="U74" s="162"/>
      <c r="V74" s="168"/>
      <c r="W74" s="104"/>
      <c r="X74" s="5"/>
      <c r="Y74" s="5"/>
      <c r="Z74" s="5"/>
      <c r="AA74" s="5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14"/>
      <c r="AS74" s="8"/>
      <c r="AT74" s="14"/>
      <c r="AU74" s="14"/>
      <c r="AV74" s="14"/>
      <c r="AW74" s="14"/>
    </row>
    <row r="75" spans="1:50" s="103" customFormat="1" ht="15" customHeight="1" x14ac:dyDescent="0.35">
      <c r="A75" s="97"/>
      <c r="B75" s="169" t="s">
        <v>117</v>
      </c>
      <c r="C75" s="170" t="s">
        <v>118</v>
      </c>
      <c r="D75" s="171"/>
      <c r="E75" s="172">
        <v>730862422</v>
      </c>
      <c r="F75" s="172">
        <v>753126225.03999996</v>
      </c>
      <c r="G75" s="172">
        <v>507541746.94088602</v>
      </c>
      <c r="H75" s="172">
        <f>L75</f>
        <v>507541746.94088602</v>
      </c>
      <c r="I75" s="166"/>
      <c r="J75" s="156"/>
      <c r="K75" s="115">
        <f>H75-G75</f>
        <v>0</v>
      </c>
      <c r="L75" s="172">
        <v>507541746.94088602</v>
      </c>
      <c r="M75" s="604"/>
      <c r="N75" s="7"/>
      <c r="O75" s="172">
        <v>583165175.88955402</v>
      </c>
      <c r="P75" s="604">
        <v>583165175.88955402</v>
      </c>
      <c r="Q75" s="166"/>
      <c r="R75" s="172">
        <v>-75623428.948667586</v>
      </c>
      <c r="S75" s="115"/>
      <c r="T75" s="172">
        <v>507541746.94088602</v>
      </c>
      <c r="U75" s="166"/>
      <c r="V75" s="172">
        <f>L75-T75</f>
        <v>0</v>
      </c>
      <c r="W75" s="163"/>
      <c r="X75" s="164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>
        <f>SUM(AK71:AK73)</f>
        <v>0</v>
      </c>
      <c r="AL75" s="172"/>
      <c r="AM75" s="172"/>
      <c r="AN75" s="172">
        <v>0</v>
      </c>
      <c r="AO75" s="172"/>
      <c r="AP75" s="172"/>
      <c r="AQ75" s="172"/>
      <c r="AR75" s="168"/>
      <c r="AS75" s="173">
        <f>SUM(Y75:AQ75)</f>
        <v>0</v>
      </c>
      <c r="AT75" s="168">
        <v>0</v>
      </c>
      <c r="AU75" s="165" t="b">
        <f>AS75=V75</f>
        <v>1</v>
      </c>
      <c r="AV75" s="174" t="b">
        <f>(AS75+T75)=H75</f>
        <v>1</v>
      </c>
    </row>
    <row r="76" spans="1:50" s="103" customFormat="1" ht="16.25" hidden="1" customHeight="1" x14ac:dyDescent="0.35">
      <c r="A76" s="175"/>
      <c r="B76" s="176"/>
      <c r="C76" s="177"/>
      <c r="E76" s="77"/>
      <c r="F76" s="77"/>
      <c r="G76" s="77"/>
      <c r="H76" s="76">
        <f>H75-G75</f>
        <v>0</v>
      </c>
      <c r="I76" s="167"/>
      <c r="J76" s="104"/>
      <c r="K76" s="161"/>
      <c r="L76" s="76"/>
      <c r="M76" s="598"/>
      <c r="N76" s="5"/>
      <c r="O76" s="14"/>
      <c r="P76" s="616"/>
      <c r="Q76" s="178"/>
      <c r="R76" s="14"/>
      <c r="S76" s="115"/>
      <c r="T76" s="14"/>
      <c r="U76" s="178"/>
      <c r="V76" s="14"/>
      <c r="W76" s="104"/>
      <c r="X76" s="5"/>
      <c r="Y76" s="5">
        <v>0</v>
      </c>
      <c r="Z76" s="179"/>
      <c r="AA76" s="5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60">
        <v>0</v>
      </c>
      <c r="AI76" s="60">
        <v>0</v>
      </c>
      <c r="AJ76" s="60">
        <v>0</v>
      </c>
      <c r="AK76" s="60">
        <v>0</v>
      </c>
      <c r="AL76" s="62">
        <v>0</v>
      </c>
      <c r="AM76" s="60">
        <v>0</v>
      </c>
      <c r="AN76" s="62">
        <v>0</v>
      </c>
      <c r="AO76" s="60">
        <v>0</v>
      </c>
      <c r="AP76" s="60">
        <v>0</v>
      </c>
      <c r="AQ76" s="60">
        <v>0</v>
      </c>
      <c r="AR76" s="60"/>
      <c r="AS76" s="14"/>
      <c r="AT76" s="14"/>
      <c r="AU76" s="14"/>
      <c r="AV76" s="14"/>
    </row>
    <row r="77" spans="1:50" ht="13.25" customHeight="1" collapsed="1" x14ac:dyDescent="0.35">
      <c r="A77" s="81"/>
      <c r="B77" s="180">
        <v>6</v>
      </c>
      <c r="C77" s="106" t="s">
        <v>119</v>
      </c>
      <c r="L77" s="74"/>
      <c r="M77" s="605"/>
      <c r="P77" s="605"/>
      <c r="R77" s="104"/>
      <c r="S77" s="115"/>
      <c r="T77" s="104"/>
      <c r="V77" s="104"/>
      <c r="W77" s="104"/>
      <c r="X77" s="5"/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0">
        <v>0</v>
      </c>
      <c r="AI77" s="60">
        <v>0</v>
      </c>
      <c r="AJ77" s="60">
        <v>0</v>
      </c>
      <c r="AK77" s="60">
        <v>0</v>
      </c>
      <c r="AL77" s="153">
        <v>0</v>
      </c>
      <c r="AM77" s="60">
        <v>0</v>
      </c>
      <c r="AN77" s="153">
        <v>0</v>
      </c>
      <c r="AO77" s="60">
        <v>0</v>
      </c>
      <c r="AP77" s="60">
        <v>0</v>
      </c>
      <c r="AQ77" s="60">
        <v>0</v>
      </c>
      <c r="AS77" s="104">
        <f>V75</f>
        <v>0</v>
      </c>
      <c r="AX77" s="103"/>
    </row>
    <row r="78" spans="1:50" s="103" customFormat="1" ht="12" customHeight="1" x14ac:dyDescent="0.35">
      <c r="A78" s="97"/>
      <c r="B78" s="155">
        <v>6.1</v>
      </c>
      <c r="C78" s="73" t="s">
        <v>120</v>
      </c>
      <c r="D78" s="8" t="s">
        <v>80</v>
      </c>
      <c r="E78" s="76">
        <v>40269400</v>
      </c>
      <c r="F78" s="76">
        <v>32000000</v>
      </c>
      <c r="G78" s="74">
        <v>26300000</v>
      </c>
      <c r="H78" s="74">
        <f>L78</f>
        <v>26300000</v>
      </c>
      <c r="I78" s="158">
        <v>2.7972867545738946E-2</v>
      </c>
      <c r="J78" s="74">
        <v>-12269400</v>
      </c>
      <c r="K78" s="74">
        <f>L78-G78</f>
        <v>0</v>
      </c>
      <c r="L78" s="74">
        <v>26300000</v>
      </c>
      <c r="M78" s="598"/>
      <c r="N78" s="8"/>
      <c r="O78" s="6">
        <v>9173382.3780959994</v>
      </c>
      <c r="P78" s="616">
        <v>9173382.3780959994</v>
      </c>
      <c r="Q78" s="182">
        <f>IF(L78=0,0,O78/L78)</f>
        <v>0.34879780905307983</v>
      </c>
      <c r="R78" s="6">
        <f>H78-O78</f>
        <v>17126617.621904001</v>
      </c>
      <c r="S78" s="159"/>
      <c r="T78" s="6">
        <v>5625903.5</v>
      </c>
      <c r="U78" s="182">
        <f>IF(O78=0,0,T78/O78)</f>
        <v>0.61328562008201126</v>
      </c>
      <c r="V78" s="6">
        <f t="shared" ref="V78:V83" si="36">L78-T78</f>
        <v>20674096.5</v>
      </c>
      <c r="W78" s="6"/>
      <c r="X78" s="8">
        <f>AT78</f>
        <v>0</v>
      </c>
      <c r="Y78" s="8">
        <v>0</v>
      </c>
      <c r="Z78" s="8">
        <v>1945720.36</v>
      </c>
      <c r="AA78" s="8">
        <f>690170+1688147.81428571</f>
        <v>2378317.81428571</v>
      </c>
      <c r="AB78" s="8">
        <v>2808487.27</v>
      </c>
      <c r="AC78" s="8">
        <v>3600855.75</v>
      </c>
      <c r="AD78" s="8">
        <f>6282269.33238096-1104895.15285714</f>
        <v>5177374.1795238201</v>
      </c>
      <c r="AE78" s="8">
        <f>2667141.06+549893.726190476</f>
        <v>3217034.7861904763</v>
      </c>
      <c r="AF78" s="8">
        <f>1546306.34</f>
        <v>1546306.34</v>
      </c>
      <c r="AG78" s="8"/>
      <c r="AH78" s="8"/>
      <c r="AI78" s="60">
        <v>0</v>
      </c>
      <c r="AJ78" s="60">
        <v>0</v>
      </c>
      <c r="AK78" s="60">
        <v>0</v>
      </c>
      <c r="AL78" s="153">
        <v>0</v>
      </c>
      <c r="AM78" s="60">
        <v>0</v>
      </c>
      <c r="AN78" s="71">
        <v>0</v>
      </c>
      <c r="AO78" s="60">
        <v>0</v>
      </c>
      <c r="AP78" s="60">
        <v>0</v>
      </c>
      <c r="AQ78" s="60">
        <v>0</v>
      </c>
      <c r="AR78" s="14"/>
      <c r="AS78" s="8">
        <f t="shared" ref="AS78:AS83" si="37">SUM(Y78:AQ78)</f>
        <v>20674096.500000004</v>
      </c>
      <c r="AT78" s="14">
        <f t="shared" ref="AT78:AT83" si="38">AS78-V78</f>
        <v>0</v>
      </c>
      <c r="AU78" s="14" t="b">
        <f t="shared" ref="AU78:AU83" si="39">AS78=V78</f>
        <v>1</v>
      </c>
      <c r="AV78" s="14" t="b">
        <f t="shared" ref="AV78:AV83" si="40">(AS78+T78)=H78</f>
        <v>1</v>
      </c>
    </row>
    <row r="79" spans="1:50" s="103" customFormat="1" ht="12" customHeight="1" x14ac:dyDescent="0.35">
      <c r="A79" s="97"/>
      <c r="B79" s="155">
        <v>6.2</v>
      </c>
      <c r="C79" s="73" t="s">
        <v>121</v>
      </c>
      <c r="D79" s="6" t="s">
        <v>80</v>
      </c>
      <c r="E79" s="76">
        <v>13000000</v>
      </c>
      <c r="F79" s="76">
        <v>11077300</v>
      </c>
      <c r="G79" s="76">
        <v>7162178</v>
      </c>
      <c r="H79" s="76">
        <f>11997300-1735122-3100000</f>
        <v>7162178</v>
      </c>
      <c r="I79" s="182">
        <v>1.1985674421660495E-2</v>
      </c>
      <c r="J79" s="74">
        <v>-1002700</v>
      </c>
      <c r="K79" s="74">
        <f>L79-G79</f>
        <v>0</v>
      </c>
      <c r="L79" s="74">
        <v>7162178</v>
      </c>
      <c r="M79" s="598"/>
      <c r="N79" s="8"/>
      <c r="O79" s="6">
        <v>2608796.1</v>
      </c>
      <c r="P79" s="616">
        <v>2608796.1</v>
      </c>
      <c r="Q79" s="182">
        <f>IF(L79=0,0,O79/L79)</f>
        <v>0.36424619717633383</v>
      </c>
      <c r="R79" s="6">
        <f>H79-O79</f>
        <v>4553381.9000000004</v>
      </c>
      <c r="S79" s="159"/>
      <c r="T79" s="6">
        <f>1900800+707996.1</f>
        <v>2608796.1</v>
      </c>
      <c r="U79" s="182">
        <f>IF(O79=0,0,T79/O79)</f>
        <v>1</v>
      </c>
      <c r="V79" s="6">
        <f t="shared" si="36"/>
        <v>4553381.9000000004</v>
      </c>
      <c r="W79" s="6"/>
      <c r="X79" s="8">
        <f t="shared" ref="X79" si="41">AT79</f>
        <v>0</v>
      </c>
      <c r="Y79" s="5"/>
      <c r="Z79" s="5">
        <v>852343.23600000003</v>
      </c>
      <c r="AA79" s="5">
        <v>1741752.844</v>
      </c>
      <c r="AB79" s="5">
        <v>744451.12000000011</v>
      </c>
      <c r="AC79" s="5"/>
      <c r="AD79" s="8"/>
      <c r="AE79" s="6">
        <v>0</v>
      </c>
      <c r="AF79" s="6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153">
        <v>0</v>
      </c>
      <c r="AM79" s="60">
        <v>0</v>
      </c>
      <c r="AN79" s="71">
        <v>1214834.7</v>
      </c>
      <c r="AO79" s="60">
        <v>0</v>
      </c>
      <c r="AP79" s="60">
        <v>0</v>
      </c>
      <c r="AQ79" s="60">
        <v>0</v>
      </c>
      <c r="AR79" s="14"/>
      <c r="AS79" s="8">
        <f t="shared" si="37"/>
        <v>4553381.9000000004</v>
      </c>
      <c r="AT79" s="14">
        <f t="shared" si="38"/>
        <v>0</v>
      </c>
      <c r="AU79" s="14" t="b">
        <f t="shared" si="39"/>
        <v>1</v>
      </c>
      <c r="AV79" s="14" t="b">
        <f t="shared" si="40"/>
        <v>1</v>
      </c>
    </row>
    <row r="80" spans="1:50" s="103" customFormat="1" ht="12" customHeight="1" x14ac:dyDescent="0.35">
      <c r="A80" s="97"/>
      <c r="B80" s="183" t="s">
        <v>122</v>
      </c>
      <c r="C80" s="103" t="s">
        <v>123</v>
      </c>
      <c r="D80" s="14"/>
      <c r="E80" s="77"/>
      <c r="F80" s="77"/>
      <c r="G80" s="77"/>
      <c r="H80" s="77"/>
      <c r="I80" s="167"/>
      <c r="J80" s="104">
        <f>H80-E80</f>
        <v>0</v>
      </c>
      <c r="K80" s="77"/>
      <c r="L80" s="76"/>
      <c r="M80" s="598"/>
      <c r="N80" s="5"/>
      <c r="O80" s="14"/>
      <c r="P80" s="616"/>
      <c r="Q80" s="167"/>
      <c r="R80" s="14"/>
      <c r="S80" s="115"/>
      <c r="T80" s="14"/>
      <c r="U80" s="167"/>
      <c r="V80" s="14">
        <f t="shared" si="36"/>
        <v>0</v>
      </c>
      <c r="W80" s="14"/>
      <c r="X80" s="8"/>
      <c r="Y80" s="5"/>
      <c r="Z80" s="5"/>
      <c r="AA80" s="5"/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60">
        <v>0</v>
      </c>
      <c r="AI80" s="60">
        <v>0</v>
      </c>
      <c r="AJ80" s="60">
        <v>0</v>
      </c>
      <c r="AK80" s="60">
        <v>0</v>
      </c>
      <c r="AL80" s="153">
        <v>0</v>
      </c>
      <c r="AM80" s="60">
        <v>0</v>
      </c>
      <c r="AN80" s="513">
        <v>0</v>
      </c>
      <c r="AO80" s="60">
        <v>0</v>
      </c>
      <c r="AP80" s="60">
        <v>0</v>
      </c>
      <c r="AQ80" s="60">
        <v>0</v>
      </c>
      <c r="AR80" s="14"/>
      <c r="AS80" s="8">
        <f t="shared" si="37"/>
        <v>0</v>
      </c>
      <c r="AT80" s="14">
        <f t="shared" si="38"/>
        <v>0</v>
      </c>
      <c r="AU80" s="14" t="b">
        <f t="shared" si="39"/>
        <v>1</v>
      </c>
      <c r="AV80" s="14" t="b">
        <f t="shared" si="40"/>
        <v>1</v>
      </c>
    </row>
    <row r="81" spans="1:50" s="103" customFormat="1" ht="14.25" customHeight="1" x14ac:dyDescent="0.35">
      <c r="A81" s="97"/>
      <c r="B81" s="160" t="s">
        <v>124</v>
      </c>
      <c r="C81" s="103" t="s">
        <v>125</v>
      </c>
      <c r="D81" s="14"/>
      <c r="E81" s="77"/>
      <c r="F81" s="77"/>
      <c r="G81" s="77"/>
      <c r="H81" s="77"/>
      <c r="I81" s="167"/>
      <c r="J81" s="104">
        <f>H81-E81</f>
        <v>0</v>
      </c>
      <c r="K81" s="77"/>
      <c r="L81" s="76"/>
      <c r="M81" s="598"/>
      <c r="N81" s="5"/>
      <c r="O81" s="14"/>
      <c r="P81" s="616"/>
      <c r="Q81" s="167"/>
      <c r="R81" s="14"/>
      <c r="S81" s="115"/>
      <c r="T81" s="14"/>
      <c r="U81" s="167"/>
      <c r="V81" s="6">
        <f t="shared" si="36"/>
        <v>0</v>
      </c>
      <c r="W81" s="6"/>
      <c r="X81" s="5"/>
      <c r="Y81" s="5">
        <v>0</v>
      </c>
      <c r="Z81" s="8">
        <v>0</v>
      </c>
      <c r="AA81" s="5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0">
        <v>0</v>
      </c>
      <c r="AI81" s="60">
        <v>0</v>
      </c>
      <c r="AJ81" s="60">
        <v>0</v>
      </c>
      <c r="AK81" s="60">
        <v>0</v>
      </c>
      <c r="AL81" s="153">
        <v>0</v>
      </c>
      <c r="AM81" s="60">
        <v>0</v>
      </c>
      <c r="AN81" s="153">
        <v>0</v>
      </c>
      <c r="AO81" s="60">
        <v>0</v>
      </c>
      <c r="AP81" s="60">
        <v>0</v>
      </c>
      <c r="AQ81" s="60">
        <v>0</v>
      </c>
      <c r="AR81" s="14"/>
      <c r="AS81" s="8">
        <f t="shared" si="37"/>
        <v>0</v>
      </c>
      <c r="AT81" s="14">
        <f t="shared" si="38"/>
        <v>0</v>
      </c>
      <c r="AU81" s="14" t="b">
        <f t="shared" si="39"/>
        <v>1</v>
      </c>
      <c r="AV81" s="14" t="b">
        <f t="shared" si="40"/>
        <v>1</v>
      </c>
      <c r="AW81" s="184" t="s">
        <v>126</v>
      </c>
    </row>
    <row r="82" spans="1:50" s="103" customFormat="1" ht="12" customHeight="1" x14ac:dyDescent="0.35">
      <c r="A82" s="97"/>
      <c r="B82" s="160"/>
      <c r="C82" s="136"/>
      <c r="D82" s="14"/>
      <c r="E82" s="77"/>
      <c r="F82" s="77"/>
      <c r="G82" s="77"/>
      <c r="H82" s="77"/>
      <c r="I82" s="167"/>
      <c r="J82" s="104">
        <f>H82-E82</f>
        <v>0</v>
      </c>
      <c r="K82" s="77"/>
      <c r="L82" s="76"/>
      <c r="M82" s="598"/>
      <c r="N82" s="5"/>
      <c r="O82" s="14"/>
      <c r="P82" s="616"/>
      <c r="Q82" s="167"/>
      <c r="R82" s="14"/>
      <c r="S82" s="115"/>
      <c r="T82" s="14"/>
      <c r="U82" s="167"/>
      <c r="V82" s="6">
        <f t="shared" si="36"/>
        <v>0</v>
      </c>
      <c r="W82" s="6"/>
      <c r="X82" s="5"/>
      <c r="Y82" s="5">
        <v>0</v>
      </c>
      <c r="Z82" s="8">
        <v>0</v>
      </c>
      <c r="AA82" s="5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60">
        <v>0</v>
      </c>
      <c r="AI82" s="60">
        <v>0</v>
      </c>
      <c r="AJ82" s="60">
        <v>0</v>
      </c>
      <c r="AK82" s="60">
        <v>0</v>
      </c>
      <c r="AL82" s="153">
        <v>0</v>
      </c>
      <c r="AM82" s="60">
        <v>0</v>
      </c>
      <c r="AN82" s="153">
        <v>0</v>
      </c>
      <c r="AO82" s="60">
        <v>0</v>
      </c>
      <c r="AP82" s="60">
        <v>0</v>
      </c>
      <c r="AQ82" s="60">
        <v>0</v>
      </c>
      <c r="AR82" s="14"/>
      <c r="AS82" s="8">
        <f t="shared" si="37"/>
        <v>0</v>
      </c>
      <c r="AT82" s="14">
        <f t="shared" si="38"/>
        <v>0</v>
      </c>
      <c r="AU82" s="14" t="b">
        <f t="shared" si="39"/>
        <v>1</v>
      </c>
      <c r="AV82" s="185" t="b">
        <f t="shared" si="40"/>
        <v>1</v>
      </c>
      <c r="AW82" s="184" t="s">
        <v>126</v>
      </c>
    </row>
    <row r="83" spans="1:50" s="103" customFormat="1" ht="12" customHeight="1" thickBot="1" x14ac:dyDescent="0.4">
      <c r="A83" s="97"/>
      <c r="B83" s="186">
        <v>6</v>
      </c>
      <c r="C83" s="187" t="s">
        <v>119</v>
      </c>
      <c r="D83" s="188"/>
      <c r="E83" s="139">
        <f>SUM(E78:E79)</f>
        <v>53269400</v>
      </c>
      <c r="F83" s="139">
        <v>43077300</v>
      </c>
      <c r="G83" s="111">
        <f>SUM(G78:G79)</f>
        <v>33462178</v>
      </c>
      <c r="H83" s="110">
        <f>SUM(H78:H79)</f>
        <v>33462178</v>
      </c>
      <c r="I83" s="189">
        <f>IF($L$117=0,0,L83/$L$117)</f>
        <v>2.9361623917998087E-2</v>
      </c>
      <c r="J83" s="190">
        <f>H83-E83</f>
        <v>-19807222</v>
      </c>
      <c r="K83" s="110">
        <f>H83-G83</f>
        <v>0</v>
      </c>
      <c r="L83" s="111">
        <f>SUM(L78:L79)</f>
        <v>33462178</v>
      </c>
      <c r="M83" s="602"/>
      <c r="N83" s="113"/>
      <c r="O83" s="117">
        <f>SUM(O78:O82)</f>
        <v>11782178.478095999</v>
      </c>
      <c r="P83" s="617">
        <f>SUM(P78:P82)</f>
        <v>11782178.478095999</v>
      </c>
      <c r="Q83" s="191">
        <f>IF(L83=0,0,O83/L83)</f>
        <v>0.35210435130958895</v>
      </c>
      <c r="R83" s="117">
        <f>H83-O83</f>
        <v>21679999.521903999</v>
      </c>
      <c r="S83" s="115"/>
      <c r="T83" s="117">
        <f>SUM(T78:T82)</f>
        <v>8234699.5999999996</v>
      </c>
      <c r="U83" s="191">
        <f>IF(O83=0,0,T83/O83)</f>
        <v>0.69891146321615794</v>
      </c>
      <c r="V83" s="117">
        <f t="shared" si="36"/>
        <v>25227478.399999999</v>
      </c>
      <c r="W83" s="117"/>
      <c r="X83" s="116"/>
      <c r="Y83" s="192">
        <f t="shared" ref="Y83:AQ83" si="42">SUM(Y78:Y79)</f>
        <v>0</v>
      </c>
      <c r="Z83" s="192">
        <f t="shared" si="42"/>
        <v>2798063.5959999999</v>
      </c>
      <c r="AA83" s="192">
        <f t="shared" si="42"/>
        <v>4120070.65828571</v>
      </c>
      <c r="AB83" s="192">
        <f t="shared" si="42"/>
        <v>3552938.39</v>
      </c>
      <c r="AC83" s="192">
        <f t="shared" si="42"/>
        <v>3600855.75</v>
      </c>
      <c r="AD83" s="192">
        <f>SUM(AD78:AD79)</f>
        <v>5177374.1795238201</v>
      </c>
      <c r="AE83" s="192">
        <f t="shared" si="42"/>
        <v>3217034.7861904763</v>
      </c>
      <c r="AF83" s="192">
        <f t="shared" si="42"/>
        <v>1546306.34</v>
      </c>
      <c r="AG83" s="192">
        <f t="shared" si="42"/>
        <v>0</v>
      </c>
      <c r="AH83" s="192">
        <f t="shared" si="42"/>
        <v>0</v>
      </c>
      <c r="AI83" s="192">
        <f t="shared" si="42"/>
        <v>0</v>
      </c>
      <c r="AJ83" s="192">
        <f t="shared" si="42"/>
        <v>0</v>
      </c>
      <c r="AK83" s="192">
        <f t="shared" si="42"/>
        <v>0</v>
      </c>
      <c r="AL83" s="193">
        <f t="shared" si="42"/>
        <v>0</v>
      </c>
      <c r="AM83" s="192">
        <f t="shared" si="42"/>
        <v>0</v>
      </c>
      <c r="AN83" s="193">
        <f t="shared" si="42"/>
        <v>1214834.7</v>
      </c>
      <c r="AO83" s="192">
        <f t="shared" si="42"/>
        <v>0</v>
      </c>
      <c r="AP83" s="192">
        <f t="shared" si="42"/>
        <v>0</v>
      </c>
      <c r="AQ83" s="192">
        <f t="shared" si="42"/>
        <v>0</v>
      </c>
      <c r="AR83" s="14"/>
      <c r="AS83" s="116">
        <f t="shared" si="37"/>
        <v>25227478.400000006</v>
      </c>
      <c r="AT83" s="194">
        <f t="shared" si="38"/>
        <v>0</v>
      </c>
      <c r="AU83" s="194" t="b">
        <f t="shared" si="39"/>
        <v>1</v>
      </c>
      <c r="AV83" s="194" t="b">
        <f t="shared" si="40"/>
        <v>1</v>
      </c>
    </row>
    <row r="84" spans="1:50" s="103" customFormat="1" ht="12" customHeight="1" thickTop="1" x14ac:dyDescent="0.35">
      <c r="A84" s="97"/>
      <c r="B84" s="195"/>
      <c r="C84" s="196"/>
      <c r="D84" s="197"/>
      <c r="E84" s="198"/>
      <c r="F84" s="198"/>
      <c r="G84" s="115"/>
      <c r="H84" s="115"/>
      <c r="I84" s="199"/>
      <c r="J84" s="163"/>
      <c r="K84" s="115"/>
      <c r="L84" s="115"/>
      <c r="M84" s="604"/>
      <c r="N84" s="164"/>
      <c r="O84" s="200"/>
      <c r="P84" s="618"/>
      <c r="Q84" s="201"/>
      <c r="R84" s="200"/>
      <c r="S84" s="115"/>
      <c r="T84" s="200"/>
      <c r="U84" s="201"/>
      <c r="V84" s="14"/>
      <c r="W84" s="14"/>
      <c r="X84" s="197"/>
      <c r="Y84" s="197">
        <v>0</v>
      </c>
      <c r="Z84" s="173">
        <v>0</v>
      </c>
      <c r="AA84" s="197">
        <v>0</v>
      </c>
      <c r="AB84" s="173">
        <v>0</v>
      </c>
      <c r="AC84" s="197">
        <v>0</v>
      </c>
      <c r="AD84" s="197">
        <v>0</v>
      </c>
      <c r="AE84" s="197">
        <v>0</v>
      </c>
      <c r="AF84" s="197">
        <v>0</v>
      </c>
      <c r="AG84" s="197">
        <v>0</v>
      </c>
      <c r="AH84" s="197">
        <v>0</v>
      </c>
      <c r="AI84" s="197">
        <v>0</v>
      </c>
      <c r="AJ84" s="197">
        <v>0</v>
      </c>
      <c r="AK84" s="197">
        <v>0</v>
      </c>
      <c r="AL84" s="202">
        <v>0</v>
      </c>
      <c r="AM84" s="197">
        <v>0</v>
      </c>
      <c r="AN84" s="202">
        <v>0</v>
      </c>
      <c r="AO84" s="197">
        <v>0</v>
      </c>
      <c r="AP84" s="197">
        <v>0</v>
      </c>
      <c r="AQ84" s="197">
        <v>0</v>
      </c>
      <c r="AR84" s="14"/>
      <c r="AS84" s="14"/>
      <c r="AT84" s="14"/>
      <c r="AU84" s="14"/>
      <c r="AV84" s="14"/>
    </row>
    <row r="85" spans="1:50" x14ac:dyDescent="0.35">
      <c r="A85" s="81"/>
      <c r="B85" s="64">
        <v>7</v>
      </c>
      <c r="C85" s="63" t="s">
        <v>127</v>
      </c>
      <c r="K85" s="104"/>
      <c r="M85" s="605"/>
      <c r="P85" s="605"/>
      <c r="Q85" s="5"/>
      <c r="S85" s="115"/>
      <c r="T85" s="203"/>
      <c r="Y85" s="197">
        <v>0</v>
      </c>
      <c r="Z85" s="173">
        <v>0</v>
      </c>
      <c r="AA85" s="197">
        <v>0</v>
      </c>
      <c r="AB85" s="173">
        <v>0</v>
      </c>
      <c r="AC85" s="197">
        <v>0</v>
      </c>
      <c r="AD85" s="197">
        <v>0</v>
      </c>
      <c r="AE85" s="197">
        <v>0</v>
      </c>
      <c r="AF85" s="197">
        <v>0</v>
      </c>
      <c r="AG85" s="197">
        <v>0</v>
      </c>
      <c r="AH85" s="197">
        <v>0</v>
      </c>
      <c r="AI85" s="197">
        <v>0</v>
      </c>
      <c r="AJ85" s="197">
        <v>0</v>
      </c>
      <c r="AK85" s="197">
        <v>0</v>
      </c>
      <c r="AL85" s="514">
        <v>0</v>
      </c>
      <c r="AM85" s="197">
        <v>0</v>
      </c>
      <c r="AN85" s="204">
        <v>0</v>
      </c>
      <c r="AO85" s="197">
        <v>0</v>
      </c>
      <c r="AP85" s="197">
        <v>0</v>
      </c>
      <c r="AQ85" s="197">
        <v>0</v>
      </c>
      <c r="AW85" s="103"/>
    </row>
    <row r="86" spans="1:50" s="90" customFormat="1" ht="12" customHeight="1" x14ac:dyDescent="0.35">
      <c r="A86" s="97"/>
      <c r="B86" s="155">
        <v>7.1</v>
      </c>
      <c r="C86" s="92" t="s">
        <v>128</v>
      </c>
      <c r="D86" s="6"/>
      <c r="E86" s="76">
        <v>0</v>
      </c>
      <c r="F86" s="76">
        <v>18445000</v>
      </c>
      <c r="G86" s="76">
        <v>95159810.829999998</v>
      </c>
      <c r="H86" s="76">
        <f>L86</f>
        <v>95159810.829999998</v>
      </c>
      <c r="I86" s="182">
        <f>IF($L$117=0,0,L86/$L$117)</f>
        <v>8.3498646672021809E-2</v>
      </c>
      <c r="J86" s="74">
        <f>H86-E86</f>
        <v>95159810.829999998</v>
      </c>
      <c r="K86" s="74">
        <f>H86-G86</f>
        <v>0</v>
      </c>
      <c r="L86" s="76">
        <f>84713376.83+6646434+3800000</f>
        <v>95159810.829999998</v>
      </c>
      <c r="M86" s="598"/>
      <c r="N86" s="8"/>
      <c r="O86" s="6">
        <f>47744963+7048499.05+11005574.21+6037621.65</f>
        <v>71836657.909999996</v>
      </c>
      <c r="P86" s="616">
        <f>47744963+7048499.05+11005574.21+6037621.65</f>
        <v>71836657.909999996</v>
      </c>
      <c r="Q86" s="182">
        <f>IF(L86=0,0,O86/L86)</f>
        <v>0.75490542996490317</v>
      </c>
      <c r="R86" s="6">
        <f>H86-O86</f>
        <v>23323152.920000002</v>
      </c>
      <c r="S86" s="159"/>
      <c r="T86" s="6">
        <f>34956084.452381+17095529.01+11005574.21+6037621.65</f>
        <v>69094809.322381005</v>
      </c>
      <c r="U86" s="182">
        <f>IF(O86=0,0,T86/O86)</f>
        <v>0.96183218056922837</v>
      </c>
      <c r="V86" s="6">
        <f>L86-T86</f>
        <v>26065001.507618994</v>
      </c>
      <c r="W86" s="6"/>
      <c r="X86" s="6">
        <f>AT86</f>
        <v>0</v>
      </c>
      <c r="Y86" s="8"/>
      <c r="Z86" s="8">
        <v>9600000</v>
      </c>
      <c r="AA86" s="8">
        <v>9700467.6849380881</v>
      </c>
      <c r="AB86" s="8">
        <f>4766486.6311809-2237621.65</f>
        <v>2528864.9811809002</v>
      </c>
      <c r="AC86" s="8"/>
      <c r="AD86" s="8"/>
      <c r="AE86" s="8"/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515">
        <v>4235668.841500001</v>
      </c>
      <c r="AM86" s="173"/>
      <c r="AN86" s="204">
        <v>0</v>
      </c>
      <c r="AO86" s="173">
        <v>0</v>
      </c>
      <c r="AP86" s="173">
        <v>0</v>
      </c>
      <c r="AQ86" s="173">
        <v>0</v>
      </c>
      <c r="AR86" s="6"/>
      <c r="AS86" s="8">
        <f t="shared" ref="AS86:AS109" si="43">SUM(Y86:AQ86)</f>
        <v>26065001.507618986</v>
      </c>
      <c r="AT86" s="6">
        <f>AS86-V86</f>
        <v>0</v>
      </c>
      <c r="AU86" s="87" t="b">
        <f>AS86=V86</f>
        <v>1</v>
      </c>
      <c r="AV86" s="87" t="b">
        <f>(AS86+T86)=H86</f>
        <v>1</v>
      </c>
      <c r="AW86" s="103"/>
    </row>
    <row r="87" spans="1:50" s="103" customFormat="1" ht="12" customHeight="1" x14ac:dyDescent="0.35">
      <c r="A87" s="97"/>
      <c r="B87" s="155">
        <v>7.2</v>
      </c>
      <c r="C87" s="92" t="s">
        <v>129</v>
      </c>
      <c r="D87" s="6"/>
      <c r="E87" s="76"/>
      <c r="F87" s="76"/>
      <c r="G87" s="76">
        <v>3100000</v>
      </c>
      <c r="H87" s="76">
        <v>3100000</v>
      </c>
      <c r="I87" s="182"/>
      <c r="J87" s="74"/>
      <c r="K87" s="74"/>
      <c r="L87" s="76">
        <v>3100000</v>
      </c>
      <c r="M87" s="598"/>
      <c r="N87" s="8"/>
      <c r="O87" s="6"/>
      <c r="P87" s="616"/>
      <c r="Q87" s="182"/>
      <c r="R87" s="6">
        <f>H87-O87</f>
        <v>3100000</v>
      </c>
      <c r="S87" s="159"/>
      <c r="T87" s="6"/>
      <c r="U87" s="182"/>
      <c r="V87" s="6">
        <f>L87-T87</f>
        <v>3100000</v>
      </c>
      <c r="W87" s="6"/>
      <c r="X87" s="5">
        <f t="shared" ref="X87:X89" si="44">AT87</f>
        <v>0</v>
      </c>
      <c r="Y87" s="8"/>
      <c r="Z87" s="8">
        <v>1729800.0000000002</v>
      </c>
      <c r="AA87" s="8">
        <v>446400</v>
      </c>
      <c r="AB87" s="8">
        <v>334800</v>
      </c>
      <c r="AC87" s="8">
        <v>279000</v>
      </c>
      <c r="AD87" s="8">
        <v>155000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515">
        <f>3100000*5%</f>
        <v>155000</v>
      </c>
      <c r="AM87" s="173">
        <v>0</v>
      </c>
      <c r="AN87" s="204">
        <v>0</v>
      </c>
      <c r="AO87" s="173">
        <v>0</v>
      </c>
      <c r="AP87" s="173">
        <v>0</v>
      </c>
      <c r="AQ87" s="173">
        <v>0</v>
      </c>
      <c r="AR87" s="205"/>
      <c r="AS87" s="8">
        <f t="shared" si="43"/>
        <v>3100000</v>
      </c>
      <c r="AT87" s="6">
        <f>AS87-V87</f>
        <v>0</v>
      </c>
      <c r="AU87" s="14" t="b">
        <f>AS87=V87</f>
        <v>1</v>
      </c>
      <c r="AV87" s="14" t="b">
        <f>(AS87+T87)=H87</f>
        <v>1</v>
      </c>
      <c r="AX87" s="206"/>
    </row>
    <row r="88" spans="1:50" s="90" customFormat="1" ht="16.75" customHeight="1" x14ac:dyDescent="0.35">
      <c r="A88" s="97"/>
      <c r="B88" s="155">
        <v>7.3</v>
      </c>
      <c r="C88" s="92" t="s">
        <v>130</v>
      </c>
      <c r="D88" s="6"/>
      <c r="E88" s="76">
        <v>0</v>
      </c>
      <c r="F88" s="76">
        <v>18445000</v>
      </c>
      <c r="G88" s="76">
        <v>3682219.5</v>
      </c>
      <c r="H88" s="76">
        <f>L88</f>
        <v>3682219.5</v>
      </c>
      <c r="I88" s="182">
        <f>IF($L$117=0,0,L88/$L$117)</f>
        <v>3.2309894515090724E-3</v>
      </c>
      <c r="J88" s="74">
        <f>H88-E88</f>
        <v>3682219.5</v>
      </c>
      <c r="K88" s="74">
        <f>H88-G88</f>
        <v>0</v>
      </c>
      <c r="L88" s="76">
        <v>3682219.5</v>
      </c>
      <c r="M88" s="598"/>
      <c r="N88" s="8"/>
      <c r="O88" s="6">
        <f>2156986+263759.89+269965.43+336006.3</f>
        <v>3026717.62</v>
      </c>
      <c r="P88" s="616">
        <f>2156986+263759.89+269965.43+336006.3</f>
        <v>3026717.62</v>
      </c>
      <c r="Q88" s="182">
        <f>IF(L88=0,0,O88/L88)</f>
        <v>0.82198185632333975</v>
      </c>
      <c r="R88" s="6">
        <f>H88-O88</f>
        <v>655501.87999999989</v>
      </c>
      <c r="S88" s="159"/>
      <c r="T88" s="6">
        <f>1790266+489727.92+351965.43+605971.73</f>
        <v>3237931.08</v>
      </c>
      <c r="U88" s="182">
        <f>IF(O88=0,0,T88/O88)</f>
        <v>1.0697830080362767</v>
      </c>
      <c r="V88" s="6">
        <f>L88-T88</f>
        <v>444288.41999999993</v>
      </c>
      <c r="W88" s="6"/>
      <c r="X88" s="5">
        <f t="shared" si="44"/>
        <v>0</v>
      </c>
      <c r="Y88" s="8"/>
      <c r="Z88" s="8">
        <v>150000</v>
      </c>
      <c r="AA88" s="8">
        <v>150000</v>
      </c>
      <c r="AB88" s="8">
        <f>145000-711.580000000074</f>
        <v>144288.41999999993</v>
      </c>
      <c r="AC88" s="8"/>
      <c r="AD88" s="8"/>
      <c r="AE88" s="8"/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515"/>
      <c r="AM88" s="173">
        <v>0</v>
      </c>
      <c r="AN88" s="204">
        <v>0</v>
      </c>
      <c r="AO88" s="173">
        <v>0</v>
      </c>
      <c r="AP88" s="173">
        <v>0</v>
      </c>
      <c r="AQ88" s="173">
        <v>0</v>
      </c>
      <c r="AR88" s="6"/>
      <c r="AS88" s="8">
        <f t="shared" si="43"/>
        <v>444288.41999999993</v>
      </c>
      <c r="AT88" s="99">
        <f>AS88-V88</f>
        <v>0</v>
      </c>
      <c r="AU88" s="87" t="b">
        <f>AS88=V88</f>
        <v>1</v>
      </c>
      <c r="AV88" s="87" t="b">
        <f>(AS88+T88)=H88</f>
        <v>1</v>
      </c>
      <c r="AW88" s="103"/>
    </row>
    <row r="89" spans="1:50" s="103" customFormat="1" ht="12" customHeight="1" x14ac:dyDescent="0.35">
      <c r="A89" s="97"/>
      <c r="B89" s="160">
        <v>7.4</v>
      </c>
      <c r="C89" s="15" t="s">
        <v>131</v>
      </c>
      <c r="D89" s="14"/>
      <c r="E89" s="77">
        <v>0</v>
      </c>
      <c r="F89" s="77">
        <v>644645</v>
      </c>
      <c r="G89" s="77">
        <v>644645</v>
      </c>
      <c r="H89" s="77">
        <f t="shared" ref="H89" si="45">L89</f>
        <v>644645</v>
      </c>
      <c r="I89" s="167">
        <f>IF($L$117=0,0,L89/$L$117)</f>
        <v>5.656482985243183E-4</v>
      </c>
      <c r="J89" s="104">
        <f>H89-E89</f>
        <v>644645</v>
      </c>
      <c r="K89" s="74">
        <f>H89-G89</f>
        <v>0</v>
      </c>
      <c r="L89" s="77">
        <v>644645</v>
      </c>
      <c r="M89" s="598"/>
      <c r="N89" s="5"/>
      <c r="O89" s="14">
        <v>0</v>
      </c>
      <c r="P89" s="616">
        <v>0</v>
      </c>
      <c r="Q89" s="167">
        <f>IF(L89=0,0,O89/L89)</f>
        <v>0</v>
      </c>
      <c r="R89" s="14">
        <v>644645</v>
      </c>
      <c r="S89" s="115"/>
      <c r="T89" s="14">
        <v>0</v>
      </c>
      <c r="U89" s="167">
        <f>IF(O89=0,0,T89/O89)</f>
        <v>0</v>
      </c>
      <c r="V89" s="6">
        <f>L89-T89</f>
        <v>644645</v>
      </c>
      <c r="W89" s="6"/>
      <c r="X89" s="5">
        <f t="shared" si="44"/>
        <v>0</v>
      </c>
      <c r="Y89" s="8"/>
      <c r="Z89" s="8">
        <v>359711.91000000009</v>
      </c>
      <c r="AA89" s="8">
        <v>92828.88</v>
      </c>
      <c r="AB89" s="8">
        <v>69621.66</v>
      </c>
      <c r="AC89" s="8">
        <v>58018.05</v>
      </c>
      <c r="AD89" s="5">
        <v>32232.25</v>
      </c>
      <c r="AE89" s="5">
        <v>32232.249999999902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15">
        <v>0</v>
      </c>
      <c r="AM89" s="197">
        <v>0</v>
      </c>
      <c r="AN89" s="204">
        <v>0</v>
      </c>
      <c r="AO89" s="197">
        <v>0</v>
      </c>
      <c r="AP89" s="197">
        <v>0</v>
      </c>
      <c r="AQ89" s="197">
        <v>0</v>
      </c>
      <c r="AR89" s="207"/>
      <c r="AS89" s="8">
        <f t="shared" si="43"/>
        <v>644645</v>
      </c>
      <c r="AT89" s="14">
        <f>AS89-V89</f>
        <v>0</v>
      </c>
      <c r="AU89" s="14" t="b">
        <f>AS89=V89</f>
        <v>1</v>
      </c>
      <c r="AV89" s="14" t="b">
        <f>(AS89+T89)=H89</f>
        <v>1</v>
      </c>
    </row>
    <row r="90" spans="1:50" s="103" customFormat="1" ht="12" customHeight="1" thickBot="1" x14ac:dyDescent="0.4">
      <c r="A90" s="97"/>
      <c r="B90" s="186">
        <v>7</v>
      </c>
      <c r="C90" s="187" t="s">
        <v>127</v>
      </c>
      <c r="D90" s="208"/>
      <c r="E90" s="209">
        <f>SUM(E86:E89)</f>
        <v>0</v>
      </c>
      <c r="F90" s="139">
        <f>SUM(F86:F89)</f>
        <v>37534645</v>
      </c>
      <c r="G90" s="210">
        <f>SUM(G86:G89)</f>
        <v>102586675.33</v>
      </c>
      <c r="H90" s="210">
        <f>SUM(H86:H89)</f>
        <v>102586675.33</v>
      </c>
      <c r="I90" s="189">
        <f>IF($L$117=0,0,L90/$L$117)</f>
        <v>9.0015401269972095E-2</v>
      </c>
      <c r="J90" s="110">
        <f>H90-E90</f>
        <v>102586675.33</v>
      </c>
      <c r="K90" s="110">
        <f>H90-G90</f>
        <v>0</v>
      </c>
      <c r="L90" s="210">
        <f>SUM(L86:L89)</f>
        <v>102586675.33</v>
      </c>
      <c r="M90" s="602"/>
      <c r="N90" s="210"/>
      <c r="O90" s="210">
        <f>SUM(O86:O89)</f>
        <v>74863375.530000001</v>
      </c>
      <c r="P90" s="602">
        <f>SUM(P86:P89)</f>
        <v>74863375.530000001</v>
      </c>
      <c r="Q90" s="211">
        <f>IF(L90=0,0,O90/L90)</f>
        <v>0.72975730317002763</v>
      </c>
      <c r="R90" s="210">
        <f>SUM(R86:R89)</f>
        <v>27723299.800000001</v>
      </c>
      <c r="S90" s="115"/>
      <c r="T90" s="210">
        <f>SUM(T86:T89)</f>
        <v>72332740.402381003</v>
      </c>
      <c r="U90" s="191">
        <f>IF(O90=0,0,T90/O90)</f>
        <v>0.96619662004680917</v>
      </c>
      <c r="V90" s="139">
        <f>SUM(V86:V89)-0.01</f>
        <v>30253934.917618994</v>
      </c>
      <c r="W90" s="139"/>
      <c r="X90" s="113"/>
      <c r="Y90" s="210">
        <f t="shared" ref="Y90:AP90" si="46">SUM(Y86:Y89)</f>
        <v>0</v>
      </c>
      <c r="Z90" s="210">
        <f t="shared" si="46"/>
        <v>11839511.91</v>
      </c>
      <c r="AA90" s="210">
        <f t="shared" si="46"/>
        <v>10389696.564938089</v>
      </c>
      <c r="AB90" s="210">
        <f t="shared" si="46"/>
        <v>3077575.0611809003</v>
      </c>
      <c r="AC90" s="210">
        <f t="shared" si="46"/>
        <v>337018.05</v>
      </c>
      <c r="AD90" s="210">
        <f t="shared" si="46"/>
        <v>187232.25</v>
      </c>
      <c r="AE90" s="210">
        <f t="shared" si="46"/>
        <v>32232.249999999902</v>
      </c>
      <c r="AF90" s="210">
        <f t="shared" si="46"/>
        <v>0</v>
      </c>
      <c r="AG90" s="210">
        <f t="shared" si="46"/>
        <v>0</v>
      </c>
      <c r="AH90" s="210">
        <f t="shared" si="46"/>
        <v>0</v>
      </c>
      <c r="AI90" s="210">
        <f t="shared" si="46"/>
        <v>0</v>
      </c>
      <c r="AJ90" s="210">
        <f t="shared" si="46"/>
        <v>0</v>
      </c>
      <c r="AK90" s="210">
        <f t="shared" si="46"/>
        <v>0</v>
      </c>
      <c r="AL90" s="212">
        <f t="shared" si="46"/>
        <v>4390668.841500001</v>
      </c>
      <c r="AM90" s="210">
        <f t="shared" si="46"/>
        <v>0</v>
      </c>
      <c r="AN90" s="212">
        <f t="shared" si="46"/>
        <v>0</v>
      </c>
      <c r="AO90" s="210">
        <f t="shared" si="46"/>
        <v>0</v>
      </c>
      <c r="AP90" s="210">
        <f t="shared" si="46"/>
        <v>0</v>
      </c>
      <c r="AQ90" s="210">
        <f>SUM(AQ85:AQ89)</f>
        <v>0</v>
      </c>
      <c r="AR90" s="207"/>
      <c r="AS90" s="116">
        <f t="shared" si="43"/>
        <v>30253934.927618988</v>
      </c>
      <c r="AT90" s="213">
        <f>AS90-V90</f>
        <v>9.9999941885471344E-3</v>
      </c>
      <c r="AU90" s="194" t="b">
        <f>AS90=V90</f>
        <v>0</v>
      </c>
      <c r="AV90" s="214" t="b">
        <f>(AS90+AQ84+T90)=H90</f>
        <v>1</v>
      </c>
    </row>
    <row r="91" spans="1:50" s="103" customFormat="1" ht="12" customHeight="1" thickTop="1" x14ac:dyDescent="0.35">
      <c r="A91" s="97"/>
      <c r="B91" s="195"/>
      <c r="C91" s="196"/>
      <c r="D91" s="165"/>
      <c r="E91" s="161"/>
      <c r="F91" s="198"/>
      <c r="G91" s="198"/>
      <c r="H91" s="172"/>
      <c r="I91" s="199"/>
      <c r="J91" s="115"/>
      <c r="K91" s="115"/>
      <c r="L91" s="172"/>
      <c r="M91" s="604"/>
      <c r="N91" s="172"/>
      <c r="O91" s="172"/>
      <c r="P91" s="604"/>
      <c r="Q91" s="215"/>
      <c r="R91" s="172"/>
      <c r="S91" s="115"/>
      <c r="T91" s="172"/>
      <c r="U91" s="201"/>
      <c r="V91" s="14"/>
      <c r="W91" s="14"/>
      <c r="X91" s="164"/>
      <c r="Y91" s="172">
        <v>0</v>
      </c>
      <c r="Z91" s="172">
        <v>0</v>
      </c>
      <c r="AA91" s="172">
        <v>0</v>
      </c>
      <c r="AB91" s="172">
        <v>0</v>
      </c>
      <c r="AC91" s="172">
        <v>0</v>
      </c>
      <c r="AD91" s="172">
        <v>0</v>
      </c>
      <c r="AE91" s="172">
        <v>0</v>
      </c>
      <c r="AF91" s="172">
        <v>0</v>
      </c>
      <c r="AG91" s="172">
        <v>0</v>
      </c>
      <c r="AH91" s="172">
        <v>0</v>
      </c>
      <c r="AI91" s="172">
        <v>0</v>
      </c>
      <c r="AJ91" s="172">
        <v>0</v>
      </c>
      <c r="AK91" s="172">
        <v>0</v>
      </c>
      <c r="AL91" s="216">
        <v>0</v>
      </c>
      <c r="AM91" s="172">
        <v>0</v>
      </c>
      <c r="AN91" s="216">
        <v>0</v>
      </c>
      <c r="AO91" s="172">
        <v>0</v>
      </c>
      <c r="AP91" s="172">
        <v>0</v>
      </c>
      <c r="AQ91" s="172">
        <v>0</v>
      </c>
      <c r="AR91" s="207"/>
      <c r="AS91" s="8">
        <f t="shared" si="43"/>
        <v>0</v>
      </c>
      <c r="AT91" s="168">
        <v>0</v>
      </c>
      <c r="AU91" s="168"/>
      <c r="AV91" s="165"/>
      <c r="AW91" s="14"/>
    </row>
    <row r="92" spans="1:50" s="103" customFormat="1" ht="12" customHeight="1" x14ac:dyDescent="0.35">
      <c r="A92" s="97"/>
      <c r="B92" s="160"/>
      <c r="C92" s="15"/>
      <c r="D92" s="14"/>
      <c r="E92" s="77"/>
      <c r="F92" s="77"/>
      <c r="G92" s="77"/>
      <c r="H92" s="77"/>
      <c r="I92" s="167"/>
      <c r="J92" s="104"/>
      <c r="K92" s="104"/>
      <c r="L92" s="76"/>
      <c r="M92" s="598"/>
      <c r="N92" s="8"/>
      <c r="O92" s="6"/>
      <c r="P92" s="616"/>
      <c r="Q92" s="182"/>
      <c r="R92" s="6"/>
      <c r="S92" s="115"/>
      <c r="T92" s="6"/>
      <c r="U92" s="167"/>
      <c r="V92" s="14"/>
      <c r="W92" s="14"/>
      <c r="X92" s="5"/>
      <c r="Y92" s="5">
        <v>0</v>
      </c>
      <c r="Z92" s="8">
        <v>0</v>
      </c>
      <c r="AA92" s="5">
        <v>0</v>
      </c>
      <c r="AB92" s="8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83">
        <v>0</v>
      </c>
      <c r="AM92" s="5">
        <v>0</v>
      </c>
      <c r="AN92" s="83">
        <v>0</v>
      </c>
      <c r="AO92" s="5">
        <v>0</v>
      </c>
      <c r="AP92" s="5">
        <v>0</v>
      </c>
      <c r="AQ92" s="5">
        <v>0</v>
      </c>
      <c r="AR92" s="207"/>
      <c r="AS92" s="8">
        <f t="shared" si="43"/>
        <v>0</v>
      </c>
      <c r="AT92" s="14"/>
      <c r="AU92" s="14"/>
      <c r="AV92" s="14"/>
      <c r="AW92" s="217"/>
    </row>
    <row r="93" spans="1:50" s="103" customFormat="1" ht="12" customHeight="1" x14ac:dyDescent="0.35">
      <c r="A93" s="97"/>
      <c r="B93" s="218">
        <v>8</v>
      </c>
      <c r="C93" s="149" t="s">
        <v>132</v>
      </c>
      <c r="D93" s="219"/>
      <c r="E93" s="77">
        <v>0</v>
      </c>
      <c r="F93" s="77">
        <v>56015000</v>
      </c>
      <c r="G93" s="76">
        <v>53828987.200000003</v>
      </c>
      <c r="H93" s="76">
        <f>L93</f>
        <v>53828987.200000003</v>
      </c>
      <c r="I93" s="182">
        <f>IF($L$117=0,0,L93/$L$117)</f>
        <v>4.7232624190007386E-2</v>
      </c>
      <c r="J93" s="74">
        <f>H93-E93</f>
        <v>53828987.200000003</v>
      </c>
      <c r="K93" s="74">
        <f>L93-G93</f>
        <v>0</v>
      </c>
      <c r="L93" s="76">
        <f>51628987.2+2200000</f>
        <v>53828987.200000003</v>
      </c>
      <c r="M93" s="598"/>
      <c r="N93" s="8"/>
      <c r="O93" s="6">
        <v>4525180.49</v>
      </c>
      <c r="P93" s="616">
        <v>4525180.49</v>
      </c>
      <c r="Q93" s="182">
        <f>IF(L93=0,0,O93/L93)</f>
        <v>8.4065867209925885E-2</v>
      </c>
      <c r="R93" s="205">
        <f>H93-O93</f>
        <v>49303806.710000001</v>
      </c>
      <c r="S93" s="159"/>
      <c r="T93" s="6">
        <v>4521008.3471428575</v>
      </c>
      <c r="U93" s="182">
        <f>IF(O93=0,0,T93/O93)</f>
        <v>0.99907801625452008</v>
      </c>
      <c r="V93" s="205">
        <f>L93-T93</f>
        <v>49307978.852857143</v>
      </c>
      <c r="W93" s="6"/>
      <c r="X93" s="5">
        <f t="shared" ref="X93:X103" si="47">AT93</f>
        <v>0</v>
      </c>
      <c r="Y93" s="8">
        <v>0</v>
      </c>
      <c r="Z93" s="8">
        <v>1072292.21</v>
      </c>
      <c r="AA93" s="8">
        <v>378210</v>
      </c>
      <c r="AB93" s="8">
        <v>8202932</v>
      </c>
      <c r="AC93" s="8">
        <v>7218408</v>
      </c>
      <c r="AD93" s="8">
        <v>9059761</v>
      </c>
      <c r="AE93" s="8">
        <v>12678710</v>
      </c>
      <c r="AF93" s="8">
        <v>6907530.9700001897</v>
      </c>
      <c r="AG93" s="8">
        <v>3790134.6728569465</v>
      </c>
      <c r="AH93" s="8"/>
      <c r="AI93" s="8">
        <v>0</v>
      </c>
      <c r="AJ93" s="8">
        <v>0</v>
      </c>
      <c r="AK93" s="8">
        <v>0</v>
      </c>
      <c r="AL93" s="83">
        <v>0</v>
      </c>
      <c r="AM93" s="8">
        <v>0</v>
      </c>
      <c r="AN93" s="83">
        <v>0</v>
      </c>
      <c r="AO93" s="8">
        <v>0</v>
      </c>
      <c r="AP93" s="8">
        <v>0</v>
      </c>
      <c r="AQ93" s="8">
        <v>0</v>
      </c>
      <c r="AR93" s="14"/>
      <c r="AS93" s="8">
        <f t="shared" si="43"/>
        <v>49307978.852857143</v>
      </c>
      <c r="AT93" s="14">
        <f>AS93-V93</f>
        <v>0</v>
      </c>
      <c r="AU93" s="14" t="b">
        <f>AS93=V93</f>
        <v>1</v>
      </c>
      <c r="AV93" s="14" t="b">
        <f>(AS93+T93)=H93</f>
        <v>1</v>
      </c>
      <c r="AW93" s="77"/>
    </row>
    <row r="94" spans="1:50" s="103" customFormat="1" ht="12" customHeight="1" x14ac:dyDescent="0.35">
      <c r="A94" s="97"/>
      <c r="B94" s="160"/>
      <c r="C94" s="15"/>
      <c r="D94" s="14"/>
      <c r="E94" s="77"/>
      <c r="F94" s="77"/>
      <c r="G94" s="77"/>
      <c r="H94" s="77"/>
      <c r="I94" s="167"/>
      <c r="J94" s="104"/>
      <c r="K94" s="104"/>
      <c r="L94" s="76"/>
      <c r="M94" s="598"/>
      <c r="N94" s="8"/>
      <c r="O94" s="6"/>
      <c r="P94" s="616"/>
      <c r="Q94" s="182"/>
      <c r="R94" s="6"/>
      <c r="S94" s="115"/>
      <c r="T94" s="6"/>
      <c r="U94" s="167"/>
      <c r="V94" s="14"/>
      <c r="W94" s="14"/>
      <c r="X94" s="5">
        <f t="shared" si="47"/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83">
        <v>0</v>
      </c>
      <c r="AM94" s="5">
        <v>0</v>
      </c>
      <c r="AN94" s="83">
        <v>0</v>
      </c>
      <c r="AO94" s="5">
        <v>0</v>
      </c>
      <c r="AP94" s="5">
        <v>0</v>
      </c>
      <c r="AQ94" s="5">
        <v>0</v>
      </c>
      <c r="AR94" s="207"/>
      <c r="AS94" s="8">
        <f t="shared" si="43"/>
        <v>0</v>
      </c>
      <c r="AT94" s="14"/>
      <c r="AU94" s="14"/>
      <c r="AV94" s="14"/>
      <c r="AW94" s="220"/>
    </row>
    <row r="95" spans="1:50" s="103" customFormat="1" ht="12" customHeight="1" x14ac:dyDescent="0.35">
      <c r="A95" s="97"/>
      <c r="B95" s="160"/>
      <c r="C95" s="15"/>
      <c r="D95" s="14"/>
      <c r="E95" s="77"/>
      <c r="F95" s="77"/>
      <c r="G95" s="77"/>
      <c r="H95" s="77"/>
      <c r="I95" s="167"/>
      <c r="J95" s="104"/>
      <c r="K95" s="104"/>
      <c r="L95" s="76"/>
      <c r="M95" s="598"/>
      <c r="N95" s="8"/>
      <c r="O95" s="6"/>
      <c r="P95" s="616"/>
      <c r="Q95" s="182"/>
      <c r="R95" s="6">
        <v>19982204.030000001</v>
      </c>
      <c r="S95" s="115"/>
      <c r="T95" s="6"/>
      <c r="U95" s="167"/>
      <c r="V95" s="14"/>
      <c r="W95" s="14"/>
      <c r="X95" s="5">
        <f t="shared" si="47"/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83">
        <v>0</v>
      </c>
      <c r="AM95" s="5">
        <v>0</v>
      </c>
      <c r="AN95" s="83">
        <v>0</v>
      </c>
      <c r="AO95" s="5">
        <v>0</v>
      </c>
      <c r="AP95" s="5">
        <v>0</v>
      </c>
      <c r="AQ95" s="5">
        <v>0</v>
      </c>
      <c r="AR95" s="207"/>
      <c r="AS95" s="8">
        <f t="shared" si="43"/>
        <v>0</v>
      </c>
      <c r="AT95" s="14"/>
      <c r="AU95" s="14"/>
      <c r="AV95" s="14"/>
      <c r="AW95" s="217"/>
    </row>
    <row r="96" spans="1:50" s="90" customFormat="1" ht="12" customHeight="1" x14ac:dyDescent="0.3">
      <c r="A96" s="97"/>
      <c r="B96" s="155">
        <v>9</v>
      </c>
      <c r="C96" s="181" t="s">
        <v>133</v>
      </c>
      <c r="D96" s="6"/>
      <c r="E96" s="76">
        <v>0</v>
      </c>
      <c r="F96" s="76">
        <v>56015000</v>
      </c>
      <c r="G96" s="76">
        <v>194951733.75</v>
      </c>
      <c r="H96" s="76">
        <v>194951733.75</v>
      </c>
      <c r="I96" s="182">
        <f>IF($L$117=0,0,L96/$L$117)</f>
        <v>0.17106177296258482</v>
      </c>
      <c r="J96" s="74">
        <f>H96-E96</f>
        <v>194951733.75</v>
      </c>
      <c r="K96" s="74">
        <f>H96-G96</f>
        <v>0</v>
      </c>
      <c r="L96" s="101">
        <f>194951734</f>
        <v>194951734</v>
      </c>
      <c r="M96" s="598"/>
      <c r="N96" s="8"/>
      <c r="O96" s="6">
        <v>104356336.26599506</v>
      </c>
      <c r="P96" s="616">
        <v>104356336.26599506</v>
      </c>
      <c r="Q96" s="182">
        <f>IF(L96=0,0,O96/L96)</f>
        <v>0.53529319347318582</v>
      </c>
      <c r="R96" s="6">
        <f>H96-O96</f>
        <v>90595397.484004945</v>
      </c>
      <c r="S96" s="159"/>
      <c r="T96" s="6">
        <v>84551414.398972407</v>
      </c>
      <c r="U96" s="182">
        <f>IF(O96=0,0,T96/O96)</f>
        <v>0.81021830992090738</v>
      </c>
      <c r="V96" s="205">
        <f>L96-T96</f>
        <v>110400319.60102759</v>
      </c>
      <c r="W96" s="6"/>
      <c r="X96" s="5">
        <f t="shared" si="47"/>
        <v>0</v>
      </c>
      <c r="Y96" s="8"/>
      <c r="Z96" s="8">
        <v>20000000</v>
      </c>
      <c r="AA96" s="8">
        <v>20000000</v>
      </c>
      <c r="AB96" s="8">
        <v>15000000</v>
      </c>
      <c r="AC96" s="8">
        <v>15000000</v>
      </c>
      <c r="AD96" s="8">
        <v>15000000</v>
      </c>
      <c r="AE96" s="8">
        <f>19371398.55-491078.948972404</f>
        <v>18880319.601027597</v>
      </c>
      <c r="AF96" s="8"/>
      <c r="AG96" s="8">
        <v>0</v>
      </c>
      <c r="AH96" s="8"/>
      <c r="AI96" s="8">
        <v>0</v>
      </c>
      <c r="AJ96" s="8">
        <v>0</v>
      </c>
      <c r="AK96" s="8">
        <v>0</v>
      </c>
      <c r="AL96" s="83">
        <v>0</v>
      </c>
      <c r="AM96" s="8"/>
      <c r="AN96" s="221">
        <v>6520000</v>
      </c>
      <c r="AO96" s="8">
        <v>0</v>
      </c>
      <c r="AP96" s="8">
        <v>0</v>
      </c>
      <c r="AQ96" s="8">
        <v>0</v>
      </c>
      <c r="AR96" s="6"/>
      <c r="AS96" s="8">
        <f t="shared" si="43"/>
        <v>110400319.60102759</v>
      </c>
      <c r="AT96" s="99">
        <f>AS96-V96</f>
        <v>0</v>
      </c>
      <c r="AU96" s="87" t="b">
        <f>AS96=V96</f>
        <v>1</v>
      </c>
      <c r="AV96" s="87" t="b">
        <f>(AS96+T96)=H96</f>
        <v>0</v>
      </c>
      <c r="AW96" s="222"/>
    </row>
    <row r="97" spans="1:50" s="90" customFormat="1" ht="12" customHeight="1" x14ac:dyDescent="0.3">
      <c r="A97" s="97"/>
      <c r="B97" s="155"/>
      <c r="C97" s="181"/>
      <c r="D97" s="6"/>
      <c r="E97" s="76"/>
      <c r="F97" s="76"/>
      <c r="G97" s="76"/>
      <c r="H97" s="76"/>
      <c r="I97" s="182"/>
      <c r="J97" s="74"/>
      <c r="K97" s="74"/>
      <c r="L97" s="101"/>
      <c r="M97" s="598"/>
      <c r="N97" s="8"/>
      <c r="O97" s="6"/>
      <c r="P97" s="616"/>
      <c r="Q97" s="182"/>
      <c r="R97" s="6"/>
      <c r="S97" s="159"/>
      <c r="T97" s="6"/>
      <c r="U97" s="182"/>
      <c r="V97" s="205"/>
      <c r="W97" s="6"/>
      <c r="X97" s="5">
        <f t="shared" si="47"/>
        <v>0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3"/>
      <c r="AM97" s="8"/>
      <c r="AN97" s="221"/>
      <c r="AO97" s="8"/>
      <c r="AP97" s="8"/>
      <c r="AQ97" s="8"/>
      <c r="AR97" s="6"/>
      <c r="AS97" s="8">
        <f t="shared" si="43"/>
        <v>0</v>
      </c>
      <c r="AT97" s="99">
        <f t="shared" ref="AT97:AT99" si="48">AS97-V97</f>
        <v>0</v>
      </c>
      <c r="AU97" s="87" t="b">
        <f t="shared" ref="AU97:AU99" si="49">AS97=V97</f>
        <v>1</v>
      </c>
      <c r="AV97" s="87" t="b">
        <f t="shared" ref="AV97:AV99" si="50">(AS97+T97)=H97</f>
        <v>1</v>
      </c>
      <c r="AW97" s="222"/>
    </row>
    <row r="98" spans="1:50" s="534" customFormat="1" ht="12" customHeight="1" x14ac:dyDescent="0.3">
      <c r="A98" s="522"/>
      <c r="B98" s="523">
        <v>9.1</v>
      </c>
      <c r="C98" s="518" t="s">
        <v>419</v>
      </c>
      <c r="D98" s="524"/>
      <c r="E98" s="525"/>
      <c r="F98" s="525"/>
      <c r="G98" s="525"/>
      <c r="H98" s="525"/>
      <c r="I98" s="526"/>
      <c r="J98" s="525"/>
      <c r="K98" s="425">
        <f>L98-G98</f>
        <v>23000000</v>
      </c>
      <c r="L98" s="527">
        <v>23000000</v>
      </c>
      <c r="M98" s="606"/>
      <c r="N98" s="524"/>
      <c r="O98" s="524">
        <v>962551.45</v>
      </c>
      <c r="P98" s="619">
        <v>962551.45</v>
      </c>
      <c r="Q98" s="520">
        <f>IF(L98=0,0,O98/L98)</f>
        <v>4.1850063043478256E-2</v>
      </c>
      <c r="R98" s="519">
        <f>L98-O98</f>
        <v>22037448.550000001</v>
      </c>
      <c r="S98" s="528"/>
      <c r="T98" s="524">
        <v>559353.90000000037</v>
      </c>
      <c r="U98" s="520">
        <f>IF(O98=0,0,T98/O98)</f>
        <v>0.58111584580751541</v>
      </c>
      <c r="V98" s="519">
        <f>L98-T98</f>
        <v>22440646.100000001</v>
      </c>
      <c r="W98" s="524"/>
      <c r="X98" s="521">
        <f t="shared" si="47"/>
        <v>0</v>
      </c>
      <c r="Y98" s="524"/>
      <c r="Z98" s="524">
        <v>1000000</v>
      </c>
      <c r="AA98" s="524">
        <f>5000000-3559353.9</f>
        <v>1440646.1</v>
      </c>
      <c r="AB98" s="524">
        <v>5000000</v>
      </c>
      <c r="AC98" s="524">
        <v>5000000</v>
      </c>
      <c r="AD98" s="524">
        <v>5000000</v>
      </c>
      <c r="AE98" s="524">
        <f>5000000</f>
        <v>5000000</v>
      </c>
      <c r="AF98" s="529"/>
      <c r="AG98" s="529"/>
      <c r="AH98" s="529"/>
      <c r="AI98" s="529"/>
      <c r="AJ98" s="529"/>
      <c r="AK98" s="529"/>
      <c r="AL98" s="530"/>
      <c r="AM98" s="529"/>
      <c r="AN98" s="531"/>
      <c r="AO98" s="529"/>
      <c r="AP98" s="529"/>
      <c r="AQ98" s="529"/>
      <c r="AR98" s="529"/>
      <c r="AS98" s="8">
        <f t="shared" si="43"/>
        <v>22440646.100000001</v>
      </c>
      <c r="AT98" s="99">
        <f t="shared" si="48"/>
        <v>0</v>
      </c>
      <c r="AU98" s="87" t="b">
        <f t="shared" si="49"/>
        <v>1</v>
      </c>
      <c r="AV98" s="87" t="b">
        <f t="shared" si="50"/>
        <v>0</v>
      </c>
      <c r="AW98" s="533"/>
    </row>
    <row r="99" spans="1:50" s="545" customFormat="1" ht="12" customHeight="1" x14ac:dyDescent="0.3">
      <c r="A99" s="535"/>
      <c r="B99" s="536"/>
      <c r="C99" s="537"/>
      <c r="D99" s="529"/>
      <c r="E99" s="538"/>
      <c r="F99" s="538"/>
      <c r="G99" s="538"/>
      <c r="H99" s="538"/>
      <c r="I99" s="539"/>
      <c r="J99" s="538"/>
      <c r="K99" s="538"/>
      <c r="L99" s="540"/>
      <c r="M99" s="606"/>
      <c r="N99" s="529"/>
      <c r="O99" s="529"/>
      <c r="P99" s="619"/>
      <c r="Q99" s="539"/>
      <c r="R99" s="529"/>
      <c r="S99" s="541"/>
      <c r="T99" s="529"/>
      <c r="U99" s="539"/>
      <c r="V99" s="542"/>
      <c r="W99" s="529"/>
      <c r="X99" s="529"/>
      <c r="Y99" s="529"/>
      <c r="Z99" s="529"/>
      <c r="AA99" s="529"/>
      <c r="AB99" s="529"/>
      <c r="AC99" s="529"/>
      <c r="AD99" s="529"/>
      <c r="AE99" s="529"/>
      <c r="AF99" s="529"/>
      <c r="AG99" s="529"/>
      <c r="AH99" s="529"/>
      <c r="AI99" s="529"/>
      <c r="AJ99" s="529"/>
      <c r="AK99" s="529"/>
      <c r="AL99" s="529"/>
      <c r="AM99" s="529"/>
      <c r="AN99" s="543"/>
      <c r="AO99" s="529"/>
      <c r="AP99" s="529"/>
      <c r="AQ99" s="529"/>
      <c r="AR99" s="529"/>
      <c r="AS99" s="8">
        <f t="shared" si="43"/>
        <v>0</v>
      </c>
      <c r="AT99" s="99">
        <f t="shared" si="48"/>
        <v>0</v>
      </c>
      <c r="AU99" s="87" t="b">
        <f t="shared" si="49"/>
        <v>1</v>
      </c>
      <c r="AV99" s="87" t="b">
        <f t="shared" si="50"/>
        <v>1</v>
      </c>
      <c r="AW99" s="544"/>
    </row>
    <row r="100" spans="1:50" s="545" customFormat="1" ht="12" customHeight="1" x14ac:dyDescent="0.3">
      <c r="A100" s="547"/>
      <c r="B100" s="548">
        <v>9.1999999999999993</v>
      </c>
      <c r="C100" s="549" t="s">
        <v>420</v>
      </c>
      <c r="D100" s="550"/>
      <c r="E100" s="551"/>
      <c r="F100" s="551"/>
      <c r="G100" s="551"/>
      <c r="H100" s="551"/>
      <c r="I100" s="552"/>
      <c r="J100" s="546"/>
      <c r="K100" s="553">
        <f>L100-G100</f>
        <v>5000000</v>
      </c>
      <c r="L100" s="554">
        <v>5000000</v>
      </c>
      <c r="M100" s="606"/>
      <c r="N100" s="550"/>
      <c r="O100" s="550">
        <f>'FF&amp;E Payments'!C11</f>
        <v>1397466.3800000001</v>
      </c>
      <c r="P100" s="619">
        <v>1397466.3800000001</v>
      </c>
      <c r="Q100" s="555">
        <f>IF(L100=0,0,O100/L100)</f>
        <v>0.27949327600000001</v>
      </c>
      <c r="R100" s="556">
        <f>L100-O100</f>
        <v>3602533.62</v>
      </c>
      <c r="S100" s="557"/>
      <c r="T100" s="550">
        <f>'FF&amp;E Payments'!D11</f>
        <v>1011754.18</v>
      </c>
      <c r="U100" s="555">
        <f>IF(O100=0,0,T100/O100)</f>
        <v>0.72399178576303203</v>
      </c>
      <c r="V100" s="556">
        <f>L100-T100</f>
        <v>3988245.82</v>
      </c>
      <c r="W100" s="550"/>
      <c r="X100" s="550"/>
      <c r="Y100" s="550"/>
      <c r="Z100" s="550">
        <f>$V$100/6</f>
        <v>664707.6366666666</v>
      </c>
      <c r="AA100" s="550">
        <f t="shared" ref="AA100:AE100" si="51">$V$100/6</f>
        <v>664707.6366666666</v>
      </c>
      <c r="AB100" s="550">
        <f t="shared" si="51"/>
        <v>664707.6366666666</v>
      </c>
      <c r="AC100" s="550">
        <f t="shared" si="51"/>
        <v>664707.6366666666</v>
      </c>
      <c r="AD100" s="550">
        <f t="shared" si="51"/>
        <v>664707.6366666666</v>
      </c>
      <c r="AE100" s="550">
        <f t="shared" si="51"/>
        <v>664707.6366666666</v>
      </c>
      <c r="AF100" s="529"/>
      <c r="AG100" s="529"/>
      <c r="AH100" s="529"/>
      <c r="AI100" s="529"/>
      <c r="AJ100" s="529"/>
      <c r="AK100" s="529"/>
      <c r="AL100" s="529"/>
      <c r="AM100" s="529"/>
      <c r="AN100" s="543"/>
      <c r="AO100" s="529"/>
      <c r="AP100" s="529"/>
      <c r="AQ100" s="529"/>
      <c r="AR100" s="529"/>
      <c r="AS100" s="8">
        <f t="shared" si="43"/>
        <v>3988245.82</v>
      </c>
      <c r="AT100" s="532"/>
      <c r="AU100" s="87" t="b">
        <f t="shared" ref="AU100" si="52">AS100=V100</f>
        <v>1</v>
      </c>
      <c r="AV100" s="87" t="b">
        <f t="shared" ref="AV100" si="53">(AS100+T100)=H100</f>
        <v>0</v>
      </c>
      <c r="AW100" s="544"/>
    </row>
    <row r="101" spans="1:50" s="103" customFormat="1" ht="12" customHeight="1" outlineLevel="1" x14ac:dyDescent="0.35">
      <c r="A101" s="175"/>
      <c r="B101" s="223"/>
      <c r="C101" s="224"/>
      <c r="D101" s="73"/>
      <c r="E101" s="76"/>
      <c r="F101" s="76"/>
      <c r="G101" s="76"/>
      <c r="H101" s="76"/>
      <c r="I101" s="182"/>
      <c r="J101" s="74"/>
      <c r="K101" s="76"/>
      <c r="L101" s="76"/>
      <c r="M101" s="598"/>
      <c r="N101" s="8"/>
      <c r="O101" s="6"/>
      <c r="P101" s="616"/>
      <c r="Q101" s="225"/>
      <c r="R101" s="6"/>
      <c r="S101" s="159"/>
      <c r="T101" s="6"/>
      <c r="U101" s="225"/>
      <c r="V101" s="6"/>
      <c r="W101" s="6"/>
      <c r="X101" s="5">
        <f t="shared" si="47"/>
        <v>0</v>
      </c>
      <c r="Y101" s="8"/>
      <c r="Z101" s="8"/>
      <c r="AA101" s="8"/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62">
        <v>0</v>
      </c>
      <c r="AI101" s="62">
        <v>0</v>
      </c>
      <c r="AJ101" s="62">
        <v>0</v>
      </c>
      <c r="AK101" s="62">
        <v>0</v>
      </c>
      <c r="AL101" s="226">
        <v>0</v>
      </c>
      <c r="AM101" s="62">
        <v>0</v>
      </c>
      <c r="AN101" s="226">
        <v>0</v>
      </c>
      <c r="AO101" s="62">
        <v>0</v>
      </c>
      <c r="AP101" s="62">
        <v>0</v>
      </c>
      <c r="AQ101" s="62">
        <v>0</v>
      </c>
      <c r="AR101" s="62"/>
      <c r="AS101" s="8">
        <f t="shared" si="43"/>
        <v>0</v>
      </c>
      <c r="AT101" s="6"/>
      <c r="AU101" s="14"/>
      <c r="AV101" s="14"/>
    </row>
    <row r="102" spans="1:50" ht="13.25" customHeight="1" x14ac:dyDescent="0.35">
      <c r="A102" s="81"/>
      <c r="B102" s="180">
        <v>10</v>
      </c>
      <c r="C102" s="181" t="s">
        <v>134</v>
      </c>
      <c r="D102" s="92"/>
      <c r="E102" s="92"/>
      <c r="F102" s="92"/>
      <c r="G102" s="73"/>
      <c r="H102" s="92"/>
      <c r="I102" s="92"/>
      <c r="J102" s="92"/>
      <c r="K102" s="92"/>
      <c r="L102" s="74"/>
      <c r="M102" s="605"/>
      <c r="N102" s="92"/>
      <c r="O102" s="92"/>
      <c r="P102" s="605"/>
      <c r="Q102" s="92"/>
      <c r="R102" s="92"/>
      <c r="S102" s="159"/>
      <c r="T102" s="227"/>
      <c r="U102" s="92"/>
      <c r="V102" s="74"/>
      <c r="W102" s="74"/>
      <c r="X102" s="5">
        <f t="shared" si="47"/>
        <v>0</v>
      </c>
      <c r="Y102" s="6"/>
      <c r="Z102" s="6"/>
      <c r="AA102" s="6"/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2">
        <v>0</v>
      </c>
      <c r="AI102" s="62">
        <v>0</v>
      </c>
      <c r="AJ102" s="62">
        <v>0</v>
      </c>
      <c r="AK102" s="62">
        <v>0</v>
      </c>
      <c r="AL102" s="226">
        <v>0</v>
      </c>
      <c r="AM102" s="62">
        <v>0</v>
      </c>
      <c r="AN102" s="226">
        <v>0</v>
      </c>
      <c r="AO102" s="62">
        <v>0</v>
      </c>
      <c r="AP102" s="62">
        <v>0</v>
      </c>
      <c r="AQ102" s="62">
        <v>0</v>
      </c>
      <c r="AR102" s="92"/>
      <c r="AS102" s="8">
        <f t="shared" si="43"/>
        <v>0</v>
      </c>
      <c r="AT102" s="73"/>
    </row>
    <row r="103" spans="1:50" s="90" customFormat="1" ht="12" customHeight="1" x14ac:dyDescent="0.35">
      <c r="A103" s="97"/>
      <c r="B103" s="155">
        <v>10.1</v>
      </c>
      <c r="C103" s="133" t="s">
        <v>135</v>
      </c>
      <c r="D103" s="8"/>
      <c r="E103" s="76">
        <v>40269400</v>
      </c>
      <c r="F103" s="76">
        <v>32000000</v>
      </c>
      <c r="G103" s="74">
        <v>25000000</v>
      </c>
      <c r="H103" s="74">
        <f>L103</f>
        <v>25000000</v>
      </c>
      <c r="I103" s="182">
        <f>IF($L$117=0,0,L103/$L$117)</f>
        <v>2.1936426192878184E-2</v>
      </c>
      <c r="J103" s="74">
        <v>-12269400</v>
      </c>
      <c r="K103" s="74">
        <f>L103-G103</f>
        <v>0</v>
      </c>
      <c r="L103" s="74">
        <v>25000000</v>
      </c>
      <c r="M103" s="598"/>
      <c r="N103" s="8"/>
      <c r="O103" s="6">
        <v>25000000</v>
      </c>
      <c r="P103" s="616">
        <v>25000000</v>
      </c>
      <c r="Q103" s="182">
        <f>IF(L103=0,0,O103/L103)</f>
        <v>1</v>
      </c>
      <c r="R103" s="6">
        <f>H103-O103</f>
        <v>0</v>
      </c>
      <c r="S103" s="159"/>
      <c r="T103" s="6">
        <v>25000000</v>
      </c>
      <c r="U103" s="182">
        <f>IF(O103=0,0,T103/O103)</f>
        <v>1</v>
      </c>
      <c r="V103" s="6">
        <f t="shared" ref="V103:V107" si="54">L103-T103</f>
        <v>0</v>
      </c>
      <c r="W103" s="6"/>
      <c r="X103" s="5">
        <f t="shared" si="47"/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62">
        <v>0</v>
      </c>
      <c r="AI103" s="62">
        <v>0</v>
      </c>
      <c r="AJ103" s="62">
        <v>0</v>
      </c>
      <c r="AK103" s="62">
        <v>0</v>
      </c>
      <c r="AL103" s="226">
        <v>0</v>
      </c>
      <c r="AM103" s="62">
        <v>0</v>
      </c>
      <c r="AN103" s="226">
        <v>0</v>
      </c>
      <c r="AO103" s="62">
        <v>0</v>
      </c>
      <c r="AP103" s="62">
        <v>0</v>
      </c>
      <c r="AQ103" s="62">
        <v>0</v>
      </c>
      <c r="AR103" s="6"/>
      <c r="AS103" s="8">
        <f t="shared" si="43"/>
        <v>0</v>
      </c>
      <c r="AT103" s="6">
        <f t="shared" ref="AT103:AT108" si="55">AS103-V103</f>
        <v>0</v>
      </c>
      <c r="AU103" s="87" t="b">
        <f t="shared" ref="AU103:AU108" si="56">AS103=V103</f>
        <v>1</v>
      </c>
      <c r="AV103" s="87" t="b">
        <f t="shared" ref="AV103:AV108" si="57">(AS103+T103)=H103</f>
        <v>1</v>
      </c>
    </row>
    <row r="104" spans="1:50" s="103" customFormat="1" ht="12" customHeight="1" x14ac:dyDescent="0.35">
      <c r="A104" s="97"/>
      <c r="B104" s="160">
        <v>10.199999999999999</v>
      </c>
      <c r="C104" s="136" t="s">
        <v>136</v>
      </c>
      <c r="D104" s="14"/>
      <c r="E104" s="77">
        <v>13000000</v>
      </c>
      <c r="F104" s="77">
        <v>11077300</v>
      </c>
      <c r="G104" s="76">
        <v>24000000</v>
      </c>
      <c r="H104" s="76">
        <v>24000000</v>
      </c>
      <c r="I104" s="182">
        <f>IF($L$117=0,0,L104/$L$117)</f>
        <v>2.1058969145163055E-2</v>
      </c>
      <c r="J104" s="74">
        <v>-1002700</v>
      </c>
      <c r="K104" s="104">
        <f>H104-G104</f>
        <v>0</v>
      </c>
      <c r="L104" s="76">
        <v>24000000</v>
      </c>
      <c r="M104" s="598"/>
      <c r="N104" s="5"/>
      <c r="O104" s="6"/>
      <c r="P104" s="616"/>
      <c r="Q104" s="182"/>
      <c r="R104" s="6">
        <f>H104-O104</f>
        <v>24000000</v>
      </c>
      <c r="S104" s="115"/>
      <c r="T104" s="6">
        <v>0</v>
      </c>
      <c r="U104" s="182">
        <f>IF(O104=0,0,T104/O104)</f>
        <v>0</v>
      </c>
      <c r="V104" s="6">
        <f t="shared" si="54"/>
        <v>24000000</v>
      </c>
      <c r="W104" s="6"/>
      <c r="X104" s="5"/>
      <c r="Y104" s="5"/>
      <c r="Z104" s="5"/>
      <c r="AA104" s="6"/>
      <c r="AB104" s="6">
        <v>0</v>
      </c>
      <c r="AC104" s="6">
        <v>0</v>
      </c>
      <c r="AD104" s="6">
        <v>12000000</v>
      </c>
      <c r="AE104" s="6">
        <v>0</v>
      </c>
      <c r="AF104" s="6">
        <v>0</v>
      </c>
      <c r="AG104" s="6">
        <v>0</v>
      </c>
      <c r="AH104" s="60">
        <v>0</v>
      </c>
      <c r="AI104" s="60">
        <v>0</v>
      </c>
      <c r="AJ104" s="60">
        <v>0</v>
      </c>
      <c r="AK104" s="60">
        <v>0</v>
      </c>
      <c r="AL104" s="226">
        <v>0</v>
      </c>
      <c r="AM104" s="5"/>
      <c r="AN104" s="83">
        <v>12000000</v>
      </c>
      <c r="AO104" s="60">
        <v>0</v>
      </c>
      <c r="AP104" s="60">
        <v>0</v>
      </c>
      <c r="AQ104" s="60">
        <v>0</v>
      </c>
      <c r="AR104" s="14"/>
      <c r="AS104" s="8">
        <f t="shared" si="43"/>
        <v>24000000</v>
      </c>
      <c r="AT104" s="6">
        <f t="shared" si="55"/>
        <v>0</v>
      </c>
      <c r="AU104" s="14" t="b">
        <f t="shared" si="56"/>
        <v>1</v>
      </c>
      <c r="AV104" s="14" t="b">
        <f t="shared" si="57"/>
        <v>1</v>
      </c>
      <c r="AW104" s="228"/>
    </row>
    <row r="105" spans="1:50" s="103" customFormat="1" ht="12" customHeight="1" x14ac:dyDescent="0.35">
      <c r="A105" s="97"/>
      <c r="B105" s="160">
        <v>10.3</v>
      </c>
      <c r="C105" s="136" t="s">
        <v>137</v>
      </c>
      <c r="D105" s="14"/>
      <c r="E105" s="77"/>
      <c r="F105" s="77"/>
      <c r="G105" s="76">
        <v>-4000000</v>
      </c>
      <c r="H105" s="77">
        <v>-4000000</v>
      </c>
      <c r="I105" s="182">
        <f>IF($L$117=0,0,L105/$L$117)</f>
        <v>-3.5098281908605097E-3</v>
      </c>
      <c r="J105" s="104">
        <f>H105-E105</f>
        <v>-4000000</v>
      </c>
      <c r="K105" s="104">
        <f>H105-G105</f>
        <v>0</v>
      </c>
      <c r="L105" s="76">
        <v>-4000000</v>
      </c>
      <c r="M105" s="598"/>
      <c r="N105" s="5"/>
      <c r="O105" s="6">
        <f>L105</f>
        <v>-4000000</v>
      </c>
      <c r="P105" s="616">
        <f>O105</f>
        <v>-4000000</v>
      </c>
      <c r="Q105" s="182">
        <v>1</v>
      </c>
      <c r="R105" s="6">
        <f>H105-O105</f>
        <v>0</v>
      </c>
      <c r="S105" s="115"/>
      <c r="T105" s="14">
        <f>O105</f>
        <v>-4000000</v>
      </c>
      <c r="U105" s="167"/>
      <c r="V105" s="14">
        <f t="shared" si="54"/>
        <v>0</v>
      </c>
      <c r="W105" s="14"/>
      <c r="X105" s="5"/>
      <c r="Y105" s="8"/>
      <c r="Z105" s="8"/>
      <c r="AA105" s="8"/>
      <c r="AB105" s="8"/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60">
        <v>0</v>
      </c>
      <c r="AI105" s="60">
        <v>0</v>
      </c>
      <c r="AJ105" s="60">
        <v>0</v>
      </c>
      <c r="AK105" s="60">
        <v>0</v>
      </c>
      <c r="AL105" s="153">
        <v>0</v>
      </c>
      <c r="AM105" s="60">
        <v>0</v>
      </c>
      <c r="AN105" s="226">
        <v>0</v>
      </c>
      <c r="AO105" s="60">
        <v>0</v>
      </c>
      <c r="AP105" s="60">
        <v>0</v>
      </c>
      <c r="AQ105" s="60">
        <v>0</v>
      </c>
      <c r="AR105" s="14"/>
      <c r="AS105" s="8">
        <f t="shared" si="43"/>
        <v>0</v>
      </c>
      <c r="AT105" s="6">
        <f t="shared" si="55"/>
        <v>0</v>
      </c>
      <c r="AU105" s="14" t="b">
        <f t="shared" si="56"/>
        <v>1</v>
      </c>
      <c r="AV105" s="14" t="b">
        <f t="shared" si="57"/>
        <v>1</v>
      </c>
    </row>
    <row r="106" spans="1:50" s="103" customFormat="1" ht="14.25" customHeight="1" x14ac:dyDescent="0.35">
      <c r="A106" s="97"/>
      <c r="B106" s="160">
        <v>10.4</v>
      </c>
      <c r="C106" s="136" t="s">
        <v>138</v>
      </c>
      <c r="D106" s="14"/>
      <c r="E106" s="77"/>
      <c r="F106" s="77"/>
      <c r="G106" s="76">
        <v>-11600000</v>
      </c>
      <c r="H106" s="77">
        <v>-11600000</v>
      </c>
      <c r="I106" s="182">
        <f>IF($L$117=0,0,L106/$L$117)</f>
        <v>-1.0178501753495477E-2</v>
      </c>
      <c r="J106" s="104">
        <f>H106-E106</f>
        <v>-11600000</v>
      </c>
      <c r="K106" s="104">
        <f>H106-G106</f>
        <v>0</v>
      </c>
      <c r="L106" s="76">
        <v>-11600000</v>
      </c>
      <c r="M106" s="598"/>
      <c r="N106" s="5"/>
      <c r="O106" s="6">
        <f>L106</f>
        <v>-11600000</v>
      </c>
      <c r="P106" s="616">
        <f>O106</f>
        <v>-11600000</v>
      </c>
      <c r="Q106" s="182">
        <v>1</v>
      </c>
      <c r="R106" s="6">
        <f>H106-O106</f>
        <v>0</v>
      </c>
      <c r="S106" s="115"/>
      <c r="T106" s="14">
        <f>O106</f>
        <v>-11600000</v>
      </c>
      <c r="U106" s="167"/>
      <c r="V106" s="6">
        <f t="shared" si="54"/>
        <v>0</v>
      </c>
      <c r="W106" s="6"/>
      <c r="X106" s="5"/>
      <c r="Y106" s="8"/>
      <c r="Z106" s="8"/>
      <c r="AA106" s="8"/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0">
        <v>0</v>
      </c>
      <c r="AI106" s="60">
        <v>0</v>
      </c>
      <c r="AJ106" s="60">
        <v>0</v>
      </c>
      <c r="AK106" s="60">
        <v>0</v>
      </c>
      <c r="AL106" s="153">
        <v>0</v>
      </c>
      <c r="AM106" s="60">
        <v>0</v>
      </c>
      <c r="AN106" s="226">
        <v>0</v>
      </c>
      <c r="AO106" s="60">
        <v>0</v>
      </c>
      <c r="AP106" s="60">
        <v>0</v>
      </c>
      <c r="AQ106" s="60">
        <v>0</v>
      </c>
      <c r="AR106" s="14"/>
      <c r="AS106" s="8">
        <f t="shared" si="43"/>
        <v>0</v>
      </c>
      <c r="AT106" s="6">
        <f t="shared" si="55"/>
        <v>0</v>
      </c>
      <c r="AU106" s="14" t="b">
        <f t="shared" si="56"/>
        <v>1</v>
      </c>
      <c r="AV106" s="14" t="b">
        <f t="shared" si="57"/>
        <v>1</v>
      </c>
      <c r="AW106" s="184" t="s">
        <v>126</v>
      </c>
    </row>
    <row r="107" spans="1:50" s="103" customFormat="1" ht="12" customHeight="1" x14ac:dyDescent="0.35">
      <c r="A107" s="97"/>
      <c r="B107" s="160"/>
      <c r="C107" s="136"/>
      <c r="D107" s="14"/>
      <c r="E107" s="77"/>
      <c r="F107" s="77"/>
      <c r="G107" s="77"/>
      <c r="H107" s="77"/>
      <c r="I107" s="167"/>
      <c r="J107" s="104">
        <f>H107-E107</f>
        <v>0</v>
      </c>
      <c r="K107" s="77"/>
      <c r="L107" s="76"/>
      <c r="M107" s="598"/>
      <c r="N107" s="5"/>
      <c r="O107" s="14"/>
      <c r="P107" s="616"/>
      <c r="Q107" s="167"/>
      <c r="R107" s="14"/>
      <c r="S107" s="115"/>
      <c r="T107" s="14"/>
      <c r="U107" s="167"/>
      <c r="V107" s="6">
        <f t="shared" si="54"/>
        <v>0</v>
      </c>
      <c r="W107" s="6"/>
      <c r="X107" s="5"/>
      <c r="Y107" s="5"/>
      <c r="Z107" s="8">
        <v>0</v>
      </c>
      <c r="AA107" s="5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60">
        <v>0</v>
      </c>
      <c r="AI107" s="60">
        <v>0</v>
      </c>
      <c r="AJ107" s="60">
        <v>0</v>
      </c>
      <c r="AK107" s="60">
        <v>0</v>
      </c>
      <c r="AL107" s="153">
        <v>0</v>
      </c>
      <c r="AM107" s="60">
        <v>0</v>
      </c>
      <c r="AN107" s="226">
        <v>0</v>
      </c>
      <c r="AO107" s="60">
        <v>0</v>
      </c>
      <c r="AP107" s="60">
        <v>0</v>
      </c>
      <c r="AQ107" s="60">
        <v>0</v>
      </c>
      <c r="AR107" s="14"/>
      <c r="AS107" s="8">
        <f t="shared" si="43"/>
        <v>0</v>
      </c>
      <c r="AT107" s="6">
        <f t="shared" si="55"/>
        <v>0</v>
      </c>
      <c r="AU107" s="14" t="b">
        <f t="shared" si="56"/>
        <v>1</v>
      </c>
      <c r="AV107" s="185" t="b">
        <f t="shared" si="57"/>
        <v>1</v>
      </c>
      <c r="AW107" s="184" t="s">
        <v>126</v>
      </c>
    </row>
    <row r="108" spans="1:50" s="103" customFormat="1" ht="12" customHeight="1" thickBot="1" x14ac:dyDescent="0.4">
      <c r="A108" s="97"/>
      <c r="B108" s="186">
        <v>10</v>
      </c>
      <c r="C108" s="187" t="s">
        <v>134</v>
      </c>
      <c r="D108" s="188"/>
      <c r="E108" s="139">
        <f>SUM(E103:E104)</f>
        <v>53269400</v>
      </c>
      <c r="F108" s="139">
        <v>43077300</v>
      </c>
      <c r="G108" s="110">
        <v>33400000</v>
      </c>
      <c r="H108" s="110">
        <f>SUM(H103:H106)</f>
        <v>33400000</v>
      </c>
      <c r="I108" s="189">
        <f>IF($L$117=0,0,L108/$L$117)</f>
        <v>2.9307065393685255E-2</v>
      </c>
      <c r="J108" s="190">
        <f>H108-E108</f>
        <v>-19869400</v>
      </c>
      <c r="K108" s="110">
        <f>H108-G108</f>
        <v>0</v>
      </c>
      <c r="L108" s="111">
        <f>SUM(L103:L106)</f>
        <v>33400000</v>
      </c>
      <c r="M108" s="602"/>
      <c r="N108" s="113"/>
      <c r="O108" s="117">
        <f>SUM(O103:O107)</f>
        <v>9400000</v>
      </c>
      <c r="P108" s="617">
        <f>SUM(P103:P107)</f>
        <v>9400000</v>
      </c>
      <c r="Q108" s="191">
        <f>IF(L108=0,0,O108/L108)</f>
        <v>0.28143712574850299</v>
      </c>
      <c r="R108" s="117">
        <f>H108-O108</f>
        <v>24000000</v>
      </c>
      <c r="S108" s="115"/>
      <c r="T108" s="117">
        <f>SUM(T103:T107)</f>
        <v>9400000</v>
      </c>
      <c r="U108" s="191">
        <f>IF(O108=0,0,T108/O108)</f>
        <v>1</v>
      </c>
      <c r="V108" s="117">
        <f>L108-T108</f>
        <v>24000000</v>
      </c>
      <c r="W108" s="117"/>
      <c r="X108" s="116"/>
      <c r="Y108" s="192">
        <f>SUM(Y103:Y106)</f>
        <v>0</v>
      </c>
      <c r="Z108" s="192">
        <f t="shared" ref="Z108:AQ108" si="58">SUM(Z103:Z106)</f>
        <v>0</v>
      </c>
      <c r="AA108" s="192">
        <f t="shared" si="58"/>
        <v>0</v>
      </c>
      <c r="AB108" s="192">
        <f t="shared" si="58"/>
        <v>0</v>
      </c>
      <c r="AC108" s="192">
        <f>SUM(AC103:AC106)</f>
        <v>0</v>
      </c>
      <c r="AD108" s="192">
        <f>SUM(AD103:AD106)</f>
        <v>12000000</v>
      </c>
      <c r="AE108" s="192">
        <f t="shared" si="58"/>
        <v>0</v>
      </c>
      <c r="AF108" s="192">
        <f t="shared" si="58"/>
        <v>0</v>
      </c>
      <c r="AG108" s="192">
        <f t="shared" si="58"/>
        <v>0</v>
      </c>
      <c r="AH108" s="192">
        <f t="shared" si="58"/>
        <v>0</v>
      </c>
      <c r="AI108" s="192">
        <f t="shared" si="58"/>
        <v>0</v>
      </c>
      <c r="AJ108" s="192">
        <f>SUM(AJ103:AJ106)</f>
        <v>0</v>
      </c>
      <c r="AK108" s="192">
        <f t="shared" si="58"/>
        <v>0</v>
      </c>
      <c r="AL108" s="193">
        <f t="shared" si="58"/>
        <v>0</v>
      </c>
      <c r="AM108" s="192">
        <f t="shared" si="58"/>
        <v>0</v>
      </c>
      <c r="AN108" s="193">
        <f t="shared" si="58"/>
        <v>12000000</v>
      </c>
      <c r="AO108" s="192">
        <f t="shared" si="58"/>
        <v>0</v>
      </c>
      <c r="AP108" s="192">
        <f t="shared" si="58"/>
        <v>0</v>
      </c>
      <c r="AQ108" s="192">
        <f t="shared" si="58"/>
        <v>0</v>
      </c>
      <c r="AR108" s="14"/>
      <c r="AS108" s="116">
        <f>SUM(Y108:AQ108)</f>
        <v>24000000</v>
      </c>
      <c r="AT108" s="194">
        <f t="shared" si="55"/>
        <v>0</v>
      </c>
      <c r="AU108" s="194" t="b">
        <f t="shared" si="56"/>
        <v>1</v>
      </c>
      <c r="AV108" s="194" t="b">
        <f t="shared" si="57"/>
        <v>1</v>
      </c>
    </row>
    <row r="109" spans="1:50" s="103" customFormat="1" ht="12" customHeight="1" thickTop="1" x14ac:dyDescent="0.35">
      <c r="A109" s="97"/>
      <c r="B109" s="160"/>
      <c r="C109" s="15"/>
      <c r="D109" s="14"/>
      <c r="E109" s="77"/>
      <c r="F109" s="77"/>
      <c r="G109" s="77"/>
      <c r="H109" s="77"/>
      <c r="I109" s="167"/>
      <c r="J109" s="104"/>
      <c r="K109" s="104"/>
      <c r="L109" s="76"/>
      <c r="M109" s="598"/>
      <c r="N109" s="8"/>
      <c r="O109" s="6"/>
      <c r="P109" s="616"/>
      <c r="Q109" s="182"/>
      <c r="R109" s="6"/>
      <c r="S109" s="115"/>
      <c r="T109" s="6"/>
      <c r="U109" s="167"/>
      <c r="V109" s="14"/>
      <c r="W109" s="14"/>
      <c r="X109" s="5"/>
      <c r="Y109" s="5">
        <v>0</v>
      </c>
      <c r="Z109" s="8">
        <v>0</v>
      </c>
      <c r="AA109" s="5">
        <v>0</v>
      </c>
      <c r="AB109" s="8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71">
        <v>0</v>
      </c>
      <c r="AM109" s="5">
        <v>0</v>
      </c>
      <c r="AN109" s="71">
        <v>0</v>
      </c>
      <c r="AO109" s="5">
        <v>0</v>
      </c>
      <c r="AP109" s="5">
        <v>0</v>
      </c>
      <c r="AQ109" s="5">
        <v>0</v>
      </c>
      <c r="AR109" s="207"/>
      <c r="AS109" s="8">
        <f t="shared" si="43"/>
        <v>0</v>
      </c>
      <c r="AT109" s="14"/>
      <c r="AU109" s="14"/>
      <c r="AV109" s="14"/>
      <c r="AW109" s="220"/>
    </row>
    <row r="110" spans="1:50" s="236" customFormat="1" ht="12" customHeight="1" thickBot="1" x14ac:dyDescent="0.4">
      <c r="A110" s="229"/>
      <c r="B110" s="230"/>
      <c r="C110" s="231" t="s">
        <v>139</v>
      </c>
      <c r="D110" s="231"/>
      <c r="E110" s="210">
        <v>730862422</v>
      </c>
      <c r="F110" s="139">
        <v>753126225.03999996</v>
      </c>
      <c r="G110" s="210">
        <f>G83+G93+G90+G75+G71+G96+G108</f>
        <v>966359150.26088595</v>
      </c>
      <c r="H110" s="139">
        <f>H83+H93+H90+H75+H71+H96+H108</f>
        <v>966359150.26088595</v>
      </c>
      <c r="I110" s="191">
        <f>IF($L$117=0,0,L110/$L$117)</f>
        <v>0.87250744457580398</v>
      </c>
      <c r="J110" s="210">
        <f>H110-E110</f>
        <v>235496728.26088595</v>
      </c>
      <c r="K110" s="139">
        <f>K83+K93+K90+K75+K71+K96+K108+K100+K98</f>
        <v>28000000</v>
      </c>
      <c r="L110" s="139">
        <f>L83+L93+L90+L75+L71+L96+L108+L100+L98</f>
        <v>994359150.51088595</v>
      </c>
      <c r="M110" s="602"/>
      <c r="N110" s="232"/>
      <c r="O110" s="139">
        <f>O83+O93+O90+O75+O71+O96+O108+O100+O98</f>
        <v>831040093.31364512</v>
      </c>
      <c r="P110" s="602">
        <f>P83+P93+P90+P75+P71+P96+P108+P100+P98</f>
        <v>831040093.31364512</v>
      </c>
      <c r="Q110" s="233">
        <f>IF(L110=0,0,O110/L110)</f>
        <v>0.83575445842346796</v>
      </c>
      <c r="R110" s="139">
        <f>R83+R93+R90+R75+R71+R96+R108+R100+R98</f>
        <v>163319056.94724137</v>
      </c>
      <c r="S110" s="115"/>
      <c r="T110" s="139">
        <f>T83+T93+T90+T75+T71+T96+T108+T100+T98</f>
        <v>728740546.59938228</v>
      </c>
      <c r="U110" s="211">
        <f>IF(O110=0,0,T110/O110)</f>
        <v>0.87690179145706548</v>
      </c>
      <c r="V110" s="139">
        <f>V83+V93+V90+V75+V71+V96+V108+V100+V98</f>
        <v>265618603.90150371</v>
      </c>
      <c r="W110" s="198"/>
      <c r="X110" s="5"/>
      <c r="Y110" s="139">
        <f t="shared" ref="Y110:AQ110" si="59">Y83+Y93+Y90+Y75+Y71+Y96+Y108</f>
        <v>0</v>
      </c>
      <c r="Z110" s="139">
        <f>Z83+Z93+Z90+Z75+Z71+Z96+Z108+Z98+Z100</f>
        <v>37374575.352666661</v>
      </c>
      <c r="AA110" s="139">
        <f t="shared" ref="AA110:AH110" si="60">AA83+AA93+AA90+AA75+AA71+AA96+AA108+AA98+AA100</f>
        <v>36993330.959890462</v>
      </c>
      <c r="AB110" s="139">
        <f t="shared" si="60"/>
        <v>35498153.087847568</v>
      </c>
      <c r="AC110" s="139">
        <f t="shared" si="60"/>
        <v>31820989.436666667</v>
      </c>
      <c r="AD110" s="139">
        <f t="shared" si="60"/>
        <v>47089075.066190481</v>
      </c>
      <c r="AE110" s="139">
        <f t="shared" si="60"/>
        <v>40473004.273884736</v>
      </c>
      <c r="AF110" s="139">
        <f t="shared" si="60"/>
        <v>8453837.3100001905</v>
      </c>
      <c r="AG110" s="139">
        <f t="shared" si="60"/>
        <v>3790134.6728569465</v>
      </c>
      <c r="AH110" s="139">
        <f t="shared" si="60"/>
        <v>0</v>
      </c>
      <c r="AI110" s="139">
        <f t="shared" si="59"/>
        <v>0</v>
      </c>
      <c r="AJ110" s="139">
        <f t="shared" si="59"/>
        <v>0</v>
      </c>
      <c r="AK110" s="139">
        <f t="shared" si="59"/>
        <v>0</v>
      </c>
      <c r="AL110" s="234">
        <f t="shared" si="59"/>
        <v>4390668.841500001</v>
      </c>
      <c r="AM110" s="139">
        <f t="shared" si="59"/>
        <v>0</v>
      </c>
      <c r="AN110" s="234">
        <f t="shared" si="59"/>
        <v>19734834.699999999</v>
      </c>
      <c r="AO110" s="139">
        <f t="shared" si="59"/>
        <v>0</v>
      </c>
      <c r="AP110" s="139">
        <f t="shared" si="59"/>
        <v>0</v>
      </c>
      <c r="AQ110" s="139">
        <f t="shared" si="59"/>
        <v>0</v>
      </c>
      <c r="AR110" s="207"/>
      <c r="AS110" s="139">
        <f>AS83+AS93+AS90+AS75+AS71+AS96+AS108+AS100+AS98</f>
        <v>265618603.70150372</v>
      </c>
      <c r="AT110" s="117">
        <f>AS110-V110</f>
        <v>-0.19999998807907104</v>
      </c>
      <c r="AU110" s="117" t="b">
        <f>AS110=V110</f>
        <v>0</v>
      </c>
      <c r="AV110" s="235" t="b">
        <f>(AS110+T110)=H110-0.00999975204467773</f>
        <v>0</v>
      </c>
      <c r="AW110" s="220"/>
      <c r="AX110" s="67"/>
    </row>
    <row r="111" spans="1:50" s="236" customFormat="1" ht="12" customHeight="1" thickTop="1" x14ac:dyDescent="0.35">
      <c r="A111" s="229"/>
      <c r="B111" s="237"/>
      <c r="C111" s="238"/>
      <c r="D111" s="238"/>
      <c r="E111" s="198"/>
      <c r="F111" s="198"/>
      <c r="G111" s="198"/>
      <c r="H111" s="172"/>
      <c r="I111" s="201"/>
      <c r="J111" s="198"/>
      <c r="K111" s="198"/>
      <c r="L111" s="198"/>
      <c r="M111" s="604"/>
      <c r="N111" s="5"/>
      <c r="O111" s="159"/>
      <c r="P111" s="600"/>
      <c r="Q111" s="239"/>
      <c r="R111" s="159"/>
      <c r="S111" s="115"/>
      <c r="T111" s="159"/>
      <c r="U111" s="215"/>
      <c r="V111" s="172"/>
      <c r="W111" s="172"/>
      <c r="X111" s="5"/>
      <c r="Y111" s="115"/>
      <c r="Z111" s="159"/>
      <c r="AA111" s="115"/>
      <c r="AB111" s="159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240"/>
      <c r="AM111" s="115"/>
      <c r="AN111" s="240"/>
      <c r="AO111" s="115"/>
      <c r="AP111" s="115"/>
      <c r="AQ111" s="115"/>
      <c r="AR111" s="207"/>
      <c r="AS111" s="8">
        <f>SUM(Y111:AQ111)</f>
        <v>0</v>
      </c>
      <c r="AT111" s="200"/>
      <c r="AU111" s="39"/>
      <c r="AV111" s="39"/>
      <c r="AW111" s="220"/>
    </row>
    <row r="112" spans="1:50" s="63" customFormat="1" ht="12" customHeight="1" x14ac:dyDescent="0.35">
      <c r="A112" s="241"/>
      <c r="B112" s="64" t="s">
        <v>140</v>
      </c>
      <c r="C112" s="63" t="s">
        <v>141</v>
      </c>
      <c r="D112" s="242"/>
      <c r="E112" s="60"/>
      <c r="F112" s="60"/>
      <c r="G112" s="60"/>
      <c r="H112" s="60"/>
      <c r="I112" s="60"/>
      <c r="J112" s="60"/>
      <c r="K112" s="60"/>
      <c r="L112" s="60"/>
      <c r="M112" s="595"/>
      <c r="N112" s="5"/>
      <c r="O112" s="60"/>
      <c r="P112" s="595"/>
      <c r="Q112" s="127"/>
      <c r="R112" s="60"/>
      <c r="S112" s="115"/>
      <c r="T112" s="60"/>
      <c r="U112" s="127"/>
      <c r="V112" s="60"/>
      <c r="W112" s="60"/>
      <c r="X112" s="5"/>
      <c r="Y112" s="58"/>
      <c r="Z112" s="61"/>
      <c r="AA112" s="58"/>
      <c r="AB112" s="61"/>
      <c r="AC112" s="58"/>
      <c r="AD112" s="58"/>
      <c r="AE112" s="58"/>
      <c r="AF112" s="58"/>
      <c r="AG112" s="58"/>
      <c r="AH112" s="58"/>
      <c r="AI112" s="58"/>
      <c r="AJ112" s="58"/>
      <c r="AK112" s="58"/>
      <c r="AL112" s="61"/>
      <c r="AM112" s="58"/>
      <c r="AN112" s="61"/>
      <c r="AO112" s="58"/>
      <c r="AP112" s="58"/>
      <c r="AQ112" s="58"/>
      <c r="AR112" s="60"/>
      <c r="AS112" s="58"/>
      <c r="AT112" s="58"/>
      <c r="AU112" s="58"/>
      <c r="AV112" s="58"/>
    </row>
    <row r="113" spans="1:50" ht="12" customHeight="1" x14ac:dyDescent="0.35">
      <c r="A113" s="81"/>
      <c r="B113" s="64">
        <v>1</v>
      </c>
      <c r="C113" s="15" t="s">
        <v>142</v>
      </c>
      <c r="D113" s="243"/>
      <c r="E113" s="104">
        <v>0</v>
      </c>
      <c r="F113" s="104"/>
      <c r="G113" s="104">
        <v>0</v>
      </c>
      <c r="H113" s="104">
        <f>L113</f>
        <v>0</v>
      </c>
      <c r="I113" s="105">
        <f>IF($L$117=0,0,L113/$L$117)</f>
        <v>0</v>
      </c>
      <c r="J113" s="104">
        <f>H113-E113</f>
        <v>0</v>
      </c>
      <c r="K113" s="104">
        <f>H113-G113</f>
        <v>0</v>
      </c>
      <c r="L113" s="77">
        <v>0</v>
      </c>
      <c r="M113" s="597"/>
      <c r="N113" s="5"/>
      <c r="O113" s="104">
        <v>0</v>
      </c>
      <c r="P113" s="597">
        <v>0</v>
      </c>
      <c r="Q113" s="105">
        <f>IF(L113=0,0,O113/L113)</f>
        <v>0</v>
      </c>
      <c r="R113" s="104">
        <f>H113-O113</f>
        <v>0</v>
      </c>
      <c r="S113" s="115"/>
      <c r="T113" s="104">
        <v>0</v>
      </c>
      <c r="U113" s="105">
        <f>IF(O113=0,0,T113/O113)</f>
        <v>0</v>
      </c>
      <c r="V113" s="104">
        <f>L113-T113</f>
        <v>0</v>
      </c>
      <c r="W113" s="104"/>
      <c r="X113" s="5"/>
      <c r="Y113" s="5">
        <v>0</v>
      </c>
      <c r="Z113" s="8">
        <v>0</v>
      </c>
      <c r="AA113" s="5">
        <v>0</v>
      </c>
      <c r="AB113" s="8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71">
        <v>0</v>
      </c>
      <c r="AM113" s="5">
        <v>0</v>
      </c>
      <c r="AN113" s="71">
        <v>0</v>
      </c>
      <c r="AO113" s="5">
        <v>0</v>
      </c>
      <c r="AP113" s="5">
        <v>0</v>
      </c>
      <c r="AQ113" s="5">
        <v>0</v>
      </c>
      <c r="AR113" s="5"/>
      <c r="AS113" s="8">
        <f>SUM(Y113:AQ113)</f>
        <v>0</v>
      </c>
      <c r="AT113" s="14">
        <f>AS113-V113</f>
        <v>0</v>
      </c>
      <c r="AU113" s="14" t="b">
        <f>AS113=V113</f>
        <v>1</v>
      </c>
      <c r="AV113" s="14" t="b">
        <f>(AS113+T113)=H113</f>
        <v>1</v>
      </c>
      <c r="AW113" s="244"/>
    </row>
    <row r="114" spans="1:50" ht="12" customHeight="1" x14ac:dyDescent="0.35">
      <c r="A114" s="81"/>
      <c r="B114" s="64">
        <f>B113+1</f>
        <v>2</v>
      </c>
      <c r="C114" s="15" t="s">
        <v>143</v>
      </c>
      <c r="D114" s="245"/>
      <c r="E114" s="104">
        <v>35504278.850000001</v>
      </c>
      <c r="F114" s="104">
        <v>19902701</v>
      </c>
      <c r="G114" s="104">
        <v>0.19999999925494194</v>
      </c>
      <c r="H114" s="104">
        <f>L114</f>
        <v>0.19999999925494194</v>
      </c>
      <c r="I114" s="105">
        <f>IF($L$117=0,0,L114/$L$117)</f>
        <v>1.7549140888926904E-10</v>
      </c>
      <c r="J114" s="104">
        <f>H114-E114</f>
        <v>-35504278.650000006</v>
      </c>
      <c r="K114" s="104">
        <f>H114-G114</f>
        <v>0</v>
      </c>
      <c r="L114" s="77">
        <v>0.19999999925494194</v>
      </c>
      <c r="M114" s="597"/>
      <c r="N114" s="5"/>
      <c r="O114" s="104"/>
      <c r="P114" s="597"/>
      <c r="Q114" s="105">
        <f>IF(L114=0,0,O114/L114)</f>
        <v>0</v>
      </c>
      <c r="R114" s="104">
        <f>H114-O114</f>
        <v>0.19999999925494194</v>
      </c>
      <c r="S114" s="115"/>
      <c r="T114" s="104"/>
      <c r="U114" s="105">
        <f>IF(O114=0,0,T114/O114)</f>
        <v>0</v>
      </c>
      <c r="V114" s="104">
        <f>L114-T114</f>
        <v>0.19999999925494194</v>
      </c>
      <c r="W114" s="104"/>
      <c r="X114" s="5"/>
      <c r="Y114" s="5">
        <v>0</v>
      </c>
      <c r="Z114" s="8">
        <v>0</v>
      </c>
      <c r="AA114" s="5">
        <v>0</v>
      </c>
      <c r="AB114" s="8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71">
        <v>0</v>
      </c>
      <c r="AM114" s="5">
        <v>0</v>
      </c>
      <c r="AN114" s="71">
        <v>0</v>
      </c>
      <c r="AO114" s="5">
        <v>0</v>
      </c>
      <c r="AP114" s="5">
        <v>0</v>
      </c>
      <c r="AQ114" s="5">
        <v>0</v>
      </c>
      <c r="AR114" s="5"/>
      <c r="AS114" s="8">
        <f>SUM(Y114:AQ114)</f>
        <v>0</v>
      </c>
      <c r="AT114" s="14">
        <f>AS114-V114</f>
        <v>-0.19999999925494194</v>
      </c>
      <c r="AU114" s="14" t="b">
        <f>AS114=V114</f>
        <v>0</v>
      </c>
      <c r="AV114" s="14" t="b">
        <f>(AS114+T114)=H114</f>
        <v>0</v>
      </c>
    </row>
    <row r="115" spans="1:50" s="63" customFormat="1" ht="12" customHeight="1" thickBot="1" x14ac:dyDescent="0.4">
      <c r="A115" s="246"/>
      <c r="B115" s="247"/>
      <c r="C115" s="109" t="s">
        <v>144</v>
      </c>
      <c r="D115" s="109"/>
      <c r="E115" s="110">
        <f>SUM(E113:E114)</f>
        <v>35504278.850000001</v>
      </c>
      <c r="F115" s="139">
        <f>SUM(F113:F114)</f>
        <v>19902701</v>
      </c>
      <c r="G115" s="110">
        <v>0.19999999925494194</v>
      </c>
      <c r="H115" s="110">
        <f>SUM(H113:H114)</f>
        <v>0.19999999925494194</v>
      </c>
      <c r="I115" s="114">
        <f>IF($L$117=0,0,L115/$L$117)</f>
        <v>1.7549140888926904E-10</v>
      </c>
      <c r="J115" s="139">
        <f>H115-E115</f>
        <v>-35504278.650000006</v>
      </c>
      <c r="K115" s="139">
        <f>H115-G115</f>
        <v>0</v>
      </c>
      <c r="L115" s="110">
        <f t="shared" ref="L115" si="61">SUM(L113:L114)</f>
        <v>0.19999999925494194</v>
      </c>
      <c r="M115" s="602"/>
      <c r="N115" s="113"/>
      <c r="O115" s="110">
        <f>SUM(O113:O114)</f>
        <v>0</v>
      </c>
      <c r="P115" s="599">
        <f>SUM(P113:P114)</f>
        <v>0</v>
      </c>
      <c r="Q115" s="114">
        <f>IF(L115=0,0,O115/L115)</f>
        <v>0</v>
      </c>
      <c r="R115" s="110">
        <f>SUM(R113:R114)</f>
        <v>0.19999999925494194</v>
      </c>
      <c r="S115" s="115"/>
      <c r="T115" s="110">
        <f>SUM(T113:T114)</f>
        <v>0</v>
      </c>
      <c r="U115" s="114">
        <f>IF(O115=0,0,T115/O115)</f>
        <v>0</v>
      </c>
      <c r="V115" s="110">
        <f>SUM(V113:V114)</f>
        <v>0.19999999925494194</v>
      </c>
      <c r="W115" s="115"/>
      <c r="X115" s="5"/>
      <c r="Y115" s="110">
        <f t="shared" ref="Y115:AQ115" si="62">SUM(Y113:Y114)</f>
        <v>0</v>
      </c>
      <c r="Z115" s="111">
        <f t="shared" si="62"/>
        <v>0</v>
      </c>
      <c r="AA115" s="110">
        <f t="shared" si="62"/>
        <v>0</v>
      </c>
      <c r="AB115" s="111">
        <f t="shared" si="62"/>
        <v>0</v>
      </c>
      <c r="AC115" s="110">
        <f t="shared" si="62"/>
        <v>0</v>
      </c>
      <c r="AD115" s="110">
        <f t="shared" si="62"/>
        <v>0</v>
      </c>
      <c r="AE115" s="110">
        <f t="shared" si="62"/>
        <v>0</v>
      </c>
      <c r="AF115" s="110">
        <f t="shared" si="62"/>
        <v>0</v>
      </c>
      <c r="AG115" s="110">
        <f t="shared" si="62"/>
        <v>0</v>
      </c>
      <c r="AH115" s="110">
        <f t="shared" si="62"/>
        <v>0</v>
      </c>
      <c r="AI115" s="110">
        <f t="shared" si="62"/>
        <v>0</v>
      </c>
      <c r="AJ115" s="110">
        <f t="shared" si="62"/>
        <v>0</v>
      </c>
      <c r="AK115" s="110">
        <f t="shared" si="62"/>
        <v>0</v>
      </c>
      <c r="AL115" s="141">
        <f t="shared" si="62"/>
        <v>0</v>
      </c>
      <c r="AM115" s="110">
        <f t="shared" si="62"/>
        <v>0</v>
      </c>
      <c r="AN115" s="141">
        <f t="shared" si="62"/>
        <v>0</v>
      </c>
      <c r="AO115" s="110"/>
      <c r="AP115" s="110"/>
      <c r="AQ115" s="110">
        <f t="shared" si="62"/>
        <v>0</v>
      </c>
      <c r="AR115" s="60"/>
      <c r="AS115" s="116">
        <f>SUM(X115:AQ115)</f>
        <v>0</v>
      </c>
      <c r="AT115" s="116">
        <f>AS115-V115</f>
        <v>-0.19999999925494194</v>
      </c>
      <c r="AU115" s="194" t="b">
        <f>AS115=V115</f>
        <v>0</v>
      </c>
      <c r="AV115" s="194" t="b">
        <f>(AS115+T115)=H115</f>
        <v>0</v>
      </c>
    </row>
    <row r="116" spans="1:50" ht="12" customHeight="1" thickTop="1" x14ac:dyDescent="0.35">
      <c r="A116" s="81"/>
      <c r="E116" s="104"/>
      <c r="F116" s="104"/>
      <c r="G116" s="104"/>
      <c r="H116" s="104"/>
      <c r="I116" s="105"/>
      <c r="J116" s="104"/>
      <c r="K116" s="104"/>
      <c r="L116" s="104"/>
      <c r="M116" s="597"/>
      <c r="N116" s="5"/>
      <c r="O116" s="104"/>
      <c r="P116" s="597"/>
      <c r="Q116" s="105"/>
      <c r="R116" s="104"/>
      <c r="S116" s="104"/>
      <c r="T116" s="104"/>
      <c r="U116" s="105"/>
      <c r="V116" s="104"/>
      <c r="W116" s="104"/>
      <c r="X116" s="5"/>
      <c r="Y116" s="5"/>
      <c r="Z116" s="8"/>
      <c r="AA116" s="5"/>
      <c r="AB116" s="8"/>
      <c r="AC116" s="5"/>
      <c r="AD116" s="5"/>
      <c r="AE116" s="5"/>
      <c r="AF116" s="5"/>
      <c r="AG116" s="5"/>
      <c r="AH116" s="5"/>
      <c r="AI116" s="5"/>
      <c r="AJ116" s="5"/>
      <c r="AK116" s="5"/>
      <c r="AL116" s="71"/>
      <c r="AM116" s="5"/>
      <c r="AN116" s="71"/>
      <c r="AO116" s="5"/>
      <c r="AP116" s="5"/>
      <c r="AQ116" s="5"/>
      <c r="AR116" s="5"/>
      <c r="AS116" s="5"/>
      <c r="AT116" s="14"/>
      <c r="AU116" s="14"/>
      <c r="AV116" s="14"/>
    </row>
    <row r="117" spans="1:50" s="63" customFormat="1" ht="12" customHeight="1" x14ac:dyDescent="0.35">
      <c r="A117" s="249"/>
      <c r="B117" s="250"/>
      <c r="C117" s="149" t="s">
        <v>145</v>
      </c>
      <c r="D117" s="149"/>
      <c r="E117" s="251">
        <f>SUM(E44,E68,E110,E115)</f>
        <v>854610330.85000002</v>
      </c>
      <c r="F117" s="251">
        <f>SUM(F44,F68,F110,F115)</f>
        <v>871376271.8499999</v>
      </c>
      <c r="G117" s="251">
        <f>G110+G44+G68</f>
        <v>1110223702.3270764</v>
      </c>
      <c r="H117" s="252">
        <f>SUM(H44,H68,H110,H115)+0.00001</f>
        <v>1111656923.8170865</v>
      </c>
      <c r="I117" s="253">
        <f>IF($L$117=0,0,L117/$L$117)</f>
        <v>1</v>
      </c>
      <c r="J117" s="251">
        <f>SUM(J44,J68,J110,J115)</f>
        <v>257046592.96707645</v>
      </c>
      <c r="K117" s="251">
        <f>K110+K68+K44</f>
        <v>29433221.289999999</v>
      </c>
      <c r="L117" s="251">
        <f>SUM(L44,L68,L110,L115)</f>
        <v>1139656924.0670764</v>
      </c>
      <c r="M117" s="603"/>
      <c r="N117" s="5"/>
      <c r="O117" s="251">
        <f>SUM(O44,O68,O110,O115)</f>
        <v>968583350.94524515</v>
      </c>
      <c r="P117" s="603">
        <f>SUM(P44,P68,P110,P115)</f>
        <v>960787996.37564516</v>
      </c>
      <c r="Q117" s="253">
        <f>IF(L117=0,0,O117/L117)</f>
        <v>0.84989028758643992</v>
      </c>
      <c r="R117" s="251">
        <f>SUM(R44,R68,R110,R115)</f>
        <v>171073572.87183183</v>
      </c>
      <c r="S117" s="251"/>
      <c r="T117" s="251">
        <f>SUM(T44,T68,T110,T115)</f>
        <v>861587858.07548225</v>
      </c>
      <c r="U117" s="253">
        <f>IF(O117=0,0,T117/O117)</f>
        <v>0.8895340367296779</v>
      </c>
      <c r="V117" s="251">
        <f>SUM(V44,V68,V110,V115)</f>
        <v>278069065.98159415</v>
      </c>
      <c r="W117" s="251"/>
      <c r="X117" s="5"/>
      <c r="Y117" s="251">
        <f t="shared" ref="Y117:AO117" si="63">SUM(Y44,Y68,Y110,Y115)</f>
        <v>0</v>
      </c>
      <c r="Z117" s="254">
        <f t="shared" si="63"/>
        <v>40312590.310114279</v>
      </c>
      <c r="AA117" s="251">
        <f t="shared" si="63"/>
        <v>39395815.17948094</v>
      </c>
      <c r="AB117" s="254">
        <f t="shared" si="63"/>
        <v>37717498.968866616</v>
      </c>
      <c r="AC117" s="251">
        <f t="shared" si="63"/>
        <v>34078962.033199996</v>
      </c>
      <c r="AD117" s="251">
        <f t="shared" si="63"/>
        <v>48001782.03619048</v>
      </c>
      <c r="AE117" s="251">
        <f t="shared" si="63"/>
        <v>41071348.273884736</v>
      </c>
      <c r="AF117" s="251">
        <f t="shared" si="63"/>
        <v>9252012.1055001915</v>
      </c>
      <c r="AG117" s="251">
        <f t="shared" si="63"/>
        <v>4113553.1328569464</v>
      </c>
      <c r="AH117" s="251">
        <f t="shared" si="63"/>
        <v>0</v>
      </c>
      <c r="AI117" s="251">
        <f t="shared" si="63"/>
        <v>0</v>
      </c>
      <c r="AJ117" s="251">
        <f t="shared" si="63"/>
        <v>0</v>
      </c>
      <c r="AK117" s="251">
        <f t="shared" si="63"/>
        <v>0</v>
      </c>
      <c r="AL117" s="254">
        <f t="shared" si="63"/>
        <v>4390668.841500001</v>
      </c>
      <c r="AM117" s="254">
        <f t="shared" si="63"/>
        <v>0</v>
      </c>
      <c r="AN117" s="254">
        <f t="shared" si="63"/>
        <v>19734834.699999999</v>
      </c>
      <c r="AO117" s="251">
        <f t="shared" si="63"/>
        <v>0</v>
      </c>
      <c r="AP117" s="251"/>
      <c r="AQ117" s="251">
        <f>SUM(AQ44,AQ68,AQ110,AQ115)</f>
        <v>0</v>
      </c>
      <c r="AR117" s="60"/>
      <c r="AS117" s="251">
        <f>SUM(AS44,AS68,AS110,AS115)</f>
        <v>278069065.58159423</v>
      </c>
      <c r="AT117" s="255">
        <f>AS117-V117</f>
        <v>-0.39999991655349731</v>
      </c>
      <c r="AU117" s="256" t="b">
        <v>1</v>
      </c>
      <c r="AV117" s="256" t="b">
        <v>1</v>
      </c>
      <c r="AW117" s="145"/>
      <c r="AX117" s="145"/>
    </row>
    <row r="118" spans="1:50" s="181" customFormat="1" ht="12" customHeight="1" x14ac:dyDescent="0.35">
      <c r="A118" s="246"/>
      <c r="B118" s="106"/>
      <c r="E118" s="151"/>
      <c r="F118" s="151"/>
      <c r="G118" s="151"/>
      <c r="H118" s="257"/>
      <c r="I118" s="258"/>
      <c r="J118" s="151"/>
      <c r="K118" s="151"/>
      <c r="L118" s="151"/>
      <c r="M118" s="603"/>
      <c r="N118" s="8"/>
      <c r="O118" s="151"/>
      <c r="P118" s="603"/>
      <c r="Q118" s="258"/>
      <c r="R118" s="151"/>
      <c r="S118" s="151"/>
      <c r="T118" s="151"/>
      <c r="U118" s="258"/>
      <c r="V118" s="151"/>
      <c r="W118" s="151"/>
      <c r="X118" s="5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62"/>
      <c r="AS118" s="62"/>
      <c r="AT118" s="62"/>
      <c r="AU118" s="62"/>
      <c r="AV118" s="62"/>
      <c r="AW118" s="259"/>
      <c r="AX118" s="259"/>
    </row>
    <row r="119" spans="1:50" s="181" customFormat="1" ht="12" customHeight="1" x14ac:dyDescent="0.35">
      <c r="A119" s="246"/>
      <c r="B119" s="106"/>
      <c r="E119" s="151"/>
      <c r="F119" s="151"/>
      <c r="G119" s="151"/>
      <c r="H119" s="656"/>
      <c r="I119" s="657"/>
      <c r="J119" s="657"/>
      <c r="K119" s="657"/>
      <c r="L119" s="657"/>
      <c r="M119" s="603"/>
      <c r="N119" s="8"/>
      <c r="O119" s="151"/>
      <c r="P119" s="603"/>
      <c r="Q119" s="258"/>
      <c r="R119" s="151">
        <f>R117+O117</f>
        <v>1139656923.8170769</v>
      </c>
      <c r="S119" s="151"/>
      <c r="T119" s="151"/>
      <c r="U119" s="258"/>
      <c r="V119" s="151">
        <f>V117+T117</f>
        <v>1139656924.0570765</v>
      </c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62"/>
      <c r="AS119" s="62"/>
      <c r="AT119" s="62"/>
      <c r="AU119" s="62"/>
      <c r="AV119" s="62"/>
      <c r="AW119" s="259"/>
      <c r="AX119" s="259"/>
    </row>
    <row r="120" spans="1:50" s="181" customFormat="1" ht="12" customHeight="1" x14ac:dyDescent="0.35">
      <c r="A120" s="246"/>
      <c r="B120" s="106"/>
      <c r="D120" s="151"/>
      <c r="E120" s="151"/>
      <c r="F120" s="151"/>
      <c r="G120" s="260"/>
      <c r="H120" s="257"/>
      <c r="I120" s="258"/>
      <c r="J120" s="151"/>
      <c r="K120" s="151"/>
      <c r="L120" s="151"/>
      <c r="M120" s="151"/>
      <c r="N120" s="8"/>
      <c r="O120" s="5"/>
      <c r="P120" s="5"/>
      <c r="Q120" s="5"/>
      <c r="R120" s="5"/>
      <c r="S120" s="5"/>
      <c r="T120" s="104"/>
      <c r="U120" s="258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62"/>
      <c r="AS120" s="62"/>
      <c r="AT120" s="62"/>
      <c r="AU120" s="62"/>
      <c r="AV120" s="62"/>
      <c r="AW120" s="259"/>
      <c r="AX120" s="259"/>
    </row>
    <row r="121" spans="1:50" s="181" customFormat="1" ht="12" customHeight="1" x14ac:dyDescent="0.35">
      <c r="A121" s="246"/>
      <c r="B121" s="106"/>
      <c r="E121" s="151"/>
      <c r="F121" s="151"/>
      <c r="G121" s="260"/>
      <c r="H121" s="257"/>
      <c r="I121" s="258"/>
      <c r="J121" s="151"/>
      <c r="L121" s="151"/>
      <c r="M121" s="151"/>
      <c r="N121" s="8"/>
      <c r="O121" s="5"/>
      <c r="P121" s="5"/>
      <c r="Q121" s="5"/>
      <c r="R121" s="5"/>
      <c r="S121" s="5"/>
      <c r="T121" s="104"/>
      <c r="U121" s="258"/>
      <c r="V121" s="151"/>
      <c r="W121" s="151"/>
      <c r="X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62"/>
      <c r="AS121" s="62"/>
      <c r="AT121" s="62"/>
      <c r="AU121" s="62"/>
      <c r="AV121" s="62"/>
      <c r="AW121" s="259"/>
      <c r="AX121" s="259"/>
    </row>
    <row r="122" spans="1:50" s="181" customFormat="1" ht="18.75" customHeight="1" x14ac:dyDescent="0.35">
      <c r="A122" s="246"/>
      <c r="B122" s="106"/>
      <c r="E122" s="151"/>
      <c r="F122" s="151"/>
      <c r="G122" s="260"/>
      <c r="H122" s="257"/>
      <c r="I122" s="258"/>
      <c r="J122" s="151"/>
      <c r="K122" s="151"/>
      <c r="L122" s="151"/>
      <c r="M122" s="151"/>
      <c r="N122" s="8"/>
      <c r="O122" s="5"/>
      <c r="P122" s="5"/>
      <c r="Q122" s="5"/>
      <c r="R122" s="5"/>
      <c r="S122" s="5"/>
      <c r="T122" s="104"/>
      <c r="U122" s="258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62"/>
      <c r="AS122" s="62"/>
      <c r="AT122" s="62"/>
      <c r="AU122" s="62"/>
      <c r="AV122" s="62"/>
      <c r="AW122" s="259"/>
      <c r="AX122" s="259"/>
    </row>
    <row r="123" spans="1:50" s="181" customFormat="1" ht="16.5" customHeight="1" x14ac:dyDescent="0.35">
      <c r="A123" s="246"/>
      <c r="B123" s="106"/>
      <c r="E123" s="151"/>
      <c r="F123" s="151"/>
      <c r="G123" s="260"/>
      <c r="H123" s="257"/>
      <c r="I123" s="258"/>
      <c r="J123" s="151"/>
      <c r="K123" s="151"/>
      <c r="L123" s="151"/>
      <c r="M123" s="151"/>
      <c r="N123" s="8"/>
      <c r="O123" s="5"/>
      <c r="P123" s="5"/>
      <c r="Q123" s="5"/>
      <c r="R123" s="5"/>
      <c r="S123" s="5"/>
      <c r="T123" s="104"/>
      <c r="U123" s="258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62"/>
      <c r="AS123" s="62"/>
      <c r="AT123" s="62"/>
      <c r="AU123" s="62"/>
      <c r="AV123" s="62"/>
      <c r="AW123" s="259"/>
      <c r="AX123" s="259"/>
    </row>
    <row r="124" spans="1:50" s="181" customFormat="1" ht="16.5" customHeight="1" x14ac:dyDescent="0.35">
      <c r="A124" s="246"/>
      <c r="B124" s="106"/>
      <c r="E124" s="151"/>
      <c r="F124" s="151"/>
      <c r="G124" s="260"/>
      <c r="H124" s="257"/>
      <c r="I124" s="258"/>
      <c r="J124" s="151"/>
      <c r="K124" s="151"/>
      <c r="L124" s="151"/>
      <c r="M124" s="151"/>
      <c r="N124" s="8"/>
      <c r="O124" s="5"/>
      <c r="P124" s="5"/>
      <c r="Q124" s="5"/>
      <c r="R124" s="5"/>
      <c r="S124" s="5"/>
      <c r="T124" s="104"/>
      <c r="U124" s="258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62"/>
      <c r="AS124" s="62"/>
      <c r="AT124" s="62"/>
      <c r="AU124" s="62"/>
      <c r="AV124" s="62"/>
      <c r="AW124" s="259"/>
      <c r="AX124" s="259"/>
    </row>
    <row r="125" spans="1:50" s="181" customFormat="1" ht="15" customHeight="1" x14ac:dyDescent="0.35">
      <c r="A125" s="246"/>
      <c r="B125" s="106"/>
      <c r="E125" s="151"/>
      <c r="F125" s="151"/>
      <c r="G125" s="260"/>
      <c r="H125" s="257"/>
      <c r="I125" s="258"/>
      <c r="J125" s="151"/>
      <c r="K125" s="151"/>
      <c r="L125" s="151"/>
      <c r="M125" s="151"/>
      <c r="N125" s="8"/>
      <c r="O125" s="5"/>
      <c r="P125" s="5"/>
      <c r="Q125" s="5"/>
      <c r="R125" s="5"/>
      <c r="S125" s="5"/>
      <c r="T125" s="104"/>
      <c r="U125" s="258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62"/>
      <c r="AS125" s="62"/>
      <c r="AT125" s="62"/>
      <c r="AU125" s="62"/>
      <c r="AV125" s="62"/>
      <c r="AW125" s="259"/>
      <c r="AX125" s="259"/>
    </row>
    <row r="126" spans="1:50" s="181" customFormat="1" ht="18.75" customHeight="1" x14ac:dyDescent="0.35">
      <c r="A126" s="246"/>
      <c r="B126" s="106"/>
      <c r="E126" s="151"/>
      <c r="F126" s="151"/>
      <c r="G126" s="151"/>
      <c r="H126" s="257"/>
      <c r="I126" s="258"/>
      <c r="J126" s="151"/>
      <c r="K126" s="151"/>
      <c r="L126" s="151"/>
      <c r="M126" s="151"/>
      <c r="N126" s="8"/>
      <c r="O126" s="5"/>
      <c r="P126" s="5"/>
      <c r="Q126" s="5"/>
      <c r="R126" s="5"/>
      <c r="S126" s="5"/>
      <c r="T126" s="104"/>
      <c r="U126" s="258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62"/>
      <c r="AS126" s="62"/>
      <c r="AT126" s="62"/>
      <c r="AU126" s="62"/>
      <c r="AV126" s="62"/>
      <c r="AW126" s="259"/>
      <c r="AX126" s="259"/>
    </row>
    <row r="127" spans="1:50" s="181" customFormat="1" ht="12" customHeight="1" x14ac:dyDescent="0.35">
      <c r="A127" s="246"/>
      <c r="B127" s="106"/>
      <c r="E127" s="151"/>
      <c r="F127" s="151"/>
      <c r="G127" s="151"/>
      <c r="H127" s="257"/>
      <c r="I127" s="258"/>
      <c r="J127" s="151"/>
      <c r="K127" s="151"/>
      <c r="L127" s="151"/>
      <c r="M127" s="151"/>
      <c r="N127" s="8"/>
      <c r="O127" s="5"/>
      <c r="P127" s="5"/>
      <c r="Q127" s="5"/>
      <c r="R127" s="5"/>
      <c r="S127" s="5"/>
      <c r="T127" s="104"/>
      <c r="U127" s="258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62"/>
      <c r="AS127" s="62"/>
      <c r="AT127" s="62"/>
      <c r="AU127" s="62"/>
      <c r="AV127" s="62"/>
      <c r="AW127" s="259"/>
      <c r="AX127" s="259"/>
    </row>
    <row r="128" spans="1:50" ht="16" x14ac:dyDescent="0.35">
      <c r="A128" s="31"/>
      <c r="B128" s="32"/>
      <c r="C128" s="5"/>
      <c r="D128" s="5"/>
      <c r="E128" s="5"/>
      <c r="F128" s="5"/>
      <c r="G128" s="14"/>
      <c r="H128" s="656"/>
      <c r="I128" s="657"/>
      <c r="J128" s="657"/>
      <c r="K128" s="657"/>
      <c r="L128" s="657"/>
      <c r="M128" s="5"/>
      <c r="N128" s="5"/>
      <c r="O128" s="5"/>
      <c r="P128" s="5"/>
      <c r="Q128" s="5"/>
      <c r="R128" s="5"/>
      <c r="S128" s="5"/>
      <c r="T128" s="104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13"/>
      <c r="AU128" s="14"/>
      <c r="AV128" s="14"/>
      <c r="AW128" s="203"/>
    </row>
    <row r="129" spans="1:49" x14ac:dyDescent="0.35">
      <c r="A129" s="31"/>
      <c r="B129" s="32"/>
      <c r="C129" s="5"/>
      <c r="D129" s="5"/>
      <c r="E129" s="5"/>
      <c r="F129" s="5"/>
      <c r="G129" s="14"/>
      <c r="H129" s="5"/>
      <c r="I129" s="5"/>
      <c r="J129" s="5"/>
      <c r="K129" s="5"/>
      <c r="L129" s="261"/>
      <c r="M129" s="5"/>
      <c r="N129" s="5"/>
      <c r="O129" s="5"/>
      <c r="P129" s="5"/>
      <c r="Q129" s="5"/>
      <c r="R129" s="5"/>
      <c r="S129" s="5"/>
      <c r="T129" s="104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13"/>
      <c r="AU129" s="14"/>
      <c r="AV129" s="14"/>
      <c r="AW129" s="203"/>
    </row>
  </sheetData>
  <sheetProtection formatCells="0" formatColumns="0" formatRows="0" insertColumns="0" insertRows="0" insertHyperlinks="0" deleteColumns="0" deleteRows="0" sort="0" autoFilter="0" pivotTables="0"/>
  <mergeCells count="55">
    <mergeCell ref="R1:R6"/>
    <mergeCell ref="U1:U6"/>
    <mergeCell ref="V1:V6"/>
    <mergeCell ref="A7:B8"/>
    <mergeCell ref="C7:C8"/>
    <mergeCell ref="D7:D8"/>
    <mergeCell ref="E7:E8"/>
    <mergeCell ref="F7:F8"/>
    <mergeCell ref="G7:G8"/>
    <mergeCell ref="H7:H8"/>
    <mergeCell ref="H1:H6"/>
    <mergeCell ref="I1:I6"/>
    <mergeCell ref="J1:J6"/>
    <mergeCell ref="K1:K6"/>
    <mergeCell ref="L1:L6"/>
    <mergeCell ref="Q1:Q6"/>
    <mergeCell ref="Q7:Q8"/>
    <mergeCell ref="P7:P8"/>
    <mergeCell ref="AJ7:AJ8"/>
    <mergeCell ref="AK7:AK8"/>
    <mergeCell ref="AT7:AT8"/>
    <mergeCell ref="AB7:AB8"/>
    <mergeCell ref="AC7:AC8"/>
    <mergeCell ref="AD7:AD8"/>
    <mergeCell ref="AL7:AL8"/>
    <mergeCell ref="AM7:AM8"/>
    <mergeCell ref="AN7:AN8"/>
    <mergeCell ref="AO7:AO8"/>
    <mergeCell ref="AF7:AF8"/>
    <mergeCell ref="AG7:AG8"/>
    <mergeCell ref="AH7:AH8"/>
    <mergeCell ref="AI7:AI8"/>
    <mergeCell ref="H128:L128"/>
    <mergeCell ref="P13:P14"/>
    <mergeCell ref="M7:M8"/>
    <mergeCell ref="M13:M14"/>
    <mergeCell ref="K7:K8"/>
    <mergeCell ref="L7:L8"/>
    <mergeCell ref="O7:O8"/>
    <mergeCell ref="AU7:AU8"/>
    <mergeCell ref="AV7:AV8"/>
    <mergeCell ref="H119:L119"/>
    <mergeCell ref="AP7:AP8"/>
    <mergeCell ref="AQ7:AQ8"/>
    <mergeCell ref="AE7:AE8"/>
    <mergeCell ref="R7:R8"/>
    <mergeCell ref="T7:T8"/>
    <mergeCell ref="U7:U8"/>
    <mergeCell ref="V7:V8"/>
    <mergeCell ref="Y7:Y8"/>
    <mergeCell ref="I7:I8"/>
    <mergeCell ref="J7:J8"/>
    <mergeCell ref="Z7:Z8"/>
    <mergeCell ref="AA7:AA8"/>
    <mergeCell ref="AS7:AS8"/>
  </mergeCells>
  <phoneticPr fontId="7" type="noConversion"/>
  <conditionalFormatting sqref="AU13:AV15 AV16:AV22 AU23:AV34 AU37:AV46">
    <cfRule type="cellIs" dxfId="61" priority="67" operator="equal">
      <formula>TRUE</formula>
    </cfRule>
  </conditionalFormatting>
  <conditionalFormatting sqref="AU13:AV15 AV16:AV22 AU23:AV34 AU37:AV46">
    <cfRule type="cellIs" dxfId="60" priority="66" operator="equal">
      <formula>FALSE</formula>
    </cfRule>
  </conditionalFormatting>
  <conditionalFormatting sqref="AU87">
    <cfRule type="cellIs" dxfId="59" priority="61" operator="equal">
      <formula>TRUE</formula>
    </cfRule>
  </conditionalFormatting>
  <conditionalFormatting sqref="AU87">
    <cfRule type="cellIs" dxfId="58" priority="60" operator="equal">
      <formula>FALSE</formula>
    </cfRule>
  </conditionalFormatting>
  <conditionalFormatting sqref="AV87">
    <cfRule type="cellIs" dxfId="57" priority="59" operator="equal">
      <formula>TRUE</formula>
    </cfRule>
  </conditionalFormatting>
  <conditionalFormatting sqref="AV87">
    <cfRule type="cellIs" dxfId="56" priority="58" operator="equal">
      <formula>FALSE</formula>
    </cfRule>
  </conditionalFormatting>
  <conditionalFormatting sqref="V13 R43:S43 V43:W72 W37:W41 S69:S115 V78:W87 R13:S16 S17:S34 V14:W36 R17:R41">
    <cfRule type="cellIs" dxfId="55" priority="48" operator="lessThan">
      <formula>0</formula>
    </cfRule>
  </conditionalFormatting>
  <conditionalFormatting sqref="AU117 AU113:AU114 AU49:AU61 AU63:AU68 AU17:AU22">
    <cfRule type="cellIs" dxfId="54" priority="86" operator="equal">
      <formula>TRUE</formula>
    </cfRule>
  </conditionalFormatting>
  <conditionalFormatting sqref="AU117 AU113:AU114 AU49:AU61 AU63:AU68 AU17:AU22">
    <cfRule type="cellIs" dxfId="53" priority="85" operator="equal">
      <formula>FALSE</formula>
    </cfRule>
  </conditionalFormatting>
  <conditionalFormatting sqref="AU16">
    <cfRule type="cellIs" dxfId="52" priority="82" operator="equal">
      <formula>TRUE</formula>
    </cfRule>
  </conditionalFormatting>
  <conditionalFormatting sqref="AU16">
    <cfRule type="cellIs" dxfId="51" priority="81" operator="equal">
      <formula>FALSE</formula>
    </cfRule>
  </conditionalFormatting>
  <conditionalFormatting sqref="AV117 AV113:AV114 AV73:AV74 AV49:AV61 AV63:AV68 AV90:AV91">
    <cfRule type="cellIs" dxfId="50" priority="76" operator="equal">
      <formula>TRUE</formula>
    </cfRule>
  </conditionalFormatting>
  <conditionalFormatting sqref="AV117 AV113:AV114 AV73:AV74 AV49:AV61 AV63:AV68 AV90:AV91">
    <cfRule type="cellIs" dxfId="49" priority="75" operator="equal">
      <formula>FALSE</formula>
    </cfRule>
  </conditionalFormatting>
  <conditionalFormatting sqref="AV62">
    <cfRule type="cellIs" dxfId="48" priority="74" operator="equal">
      <formula>TRUE</formula>
    </cfRule>
  </conditionalFormatting>
  <conditionalFormatting sqref="AV62">
    <cfRule type="cellIs" dxfId="47" priority="73" operator="equal">
      <formula>FALSE</formula>
    </cfRule>
  </conditionalFormatting>
  <conditionalFormatting sqref="AU78:AV83 AU86:AV86 AU89:AV91 AU93:AV93 AU110:AV110 AU71:AV74">
    <cfRule type="cellIs" dxfId="46" priority="80" operator="equal">
      <formula>TRUE</formula>
    </cfRule>
  </conditionalFormatting>
  <conditionalFormatting sqref="AU78:AV83 AU86:AV86 AU89:AV91 AU93:AV93 AU110:AV110 AU71:AV74">
    <cfRule type="cellIs" dxfId="45" priority="79" operator="equal">
      <formula>FALSE</formula>
    </cfRule>
  </conditionalFormatting>
  <conditionalFormatting sqref="AU62">
    <cfRule type="cellIs" dxfId="44" priority="78" operator="equal">
      <formula>TRUE</formula>
    </cfRule>
  </conditionalFormatting>
  <conditionalFormatting sqref="AU62">
    <cfRule type="cellIs" dxfId="43" priority="77" operator="equal">
      <formula>FALSE</formula>
    </cfRule>
  </conditionalFormatting>
  <conditionalFormatting sqref="V76:V77 V111:W117 W110 V89:W94 V73:V74 W73:W77">
    <cfRule type="cellIs" dxfId="42" priority="53" operator="lessThan">
      <formula>0</formula>
    </cfRule>
  </conditionalFormatting>
  <conditionalFormatting sqref="V88:W88">
    <cfRule type="cellIs" dxfId="41" priority="50" operator="lessThan">
      <formula>0</formula>
    </cfRule>
  </conditionalFormatting>
  <conditionalFormatting sqref="U43 U12:U41">
    <cfRule type="cellIs" dxfId="40" priority="46" operator="greaterThan">
      <formula>1</formula>
    </cfRule>
  </conditionalFormatting>
  <conditionalFormatting sqref="AS117">
    <cfRule type="cellIs" dxfId="39" priority="19" operator="lessThan">
      <formula>0</formula>
    </cfRule>
  </conditionalFormatting>
  <conditionalFormatting sqref="AU115">
    <cfRule type="cellIs" dxfId="38" priority="57" operator="equal">
      <formula>TRUE</formula>
    </cfRule>
  </conditionalFormatting>
  <conditionalFormatting sqref="AU115">
    <cfRule type="cellIs" dxfId="37" priority="56" operator="equal">
      <formula>FALSE</formula>
    </cfRule>
  </conditionalFormatting>
  <conditionalFormatting sqref="AU88:AV88">
    <cfRule type="cellIs" dxfId="36" priority="52" operator="equal">
      <formula>TRUE</formula>
    </cfRule>
  </conditionalFormatting>
  <conditionalFormatting sqref="AU88:AV88">
    <cfRule type="cellIs" dxfId="35" priority="51" operator="equal">
      <formula>FALSE</formula>
    </cfRule>
  </conditionalFormatting>
  <conditionalFormatting sqref="R47:S68">
    <cfRule type="cellIs" dxfId="34" priority="90" operator="lessThan">
      <formula>0</formula>
    </cfRule>
  </conditionalFormatting>
  <conditionalFormatting sqref="U49:U67">
    <cfRule type="cellIs" dxfId="33" priority="88" operator="greaterThan">
      <formula>1</formula>
    </cfRule>
  </conditionalFormatting>
  <conditionalFormatting sqref="AV115">
    <cfRule type="cellIs" dxfId="32" priority="55" operator="equal">
      <formula>TRUE</formula>
    </cfRule>
  </conditionalFormatting>
  <conditionalFormatting sqref="AV115">
    <cfRule type="cellIs" dxfId="31" priority="54" operator="equal">
      <formula>FALSE</formula>
    </cfRule>
  </conditionalFormatting>
  <conditionalFormatting sqref="V75">
    <cfRule type="cellIs" dxfId="30" priority="27" operator="lessThan">
      <formula>0</formula>
    </cfRule>
  </conditionalFormatting>
  <conditionalFormatting sqref="AV75">
    <cfRule type="cellIs" dxfId="29" priority="39" operator="equal">
      <formula>TRUE</formula>
    </cfRule>
  </conditionalFormatting>
  <conditionalFormatting sqref="AV75">
    <cfRule type="cellIs" dxfId="28" priority="38" operator="equal">
      <formula>FALSE</formula>
    </cfRule>
  </conditionalFormatting>
  <conditionalFormatting sqref="AU75">
    <cfRule type="cellIs" dxfId="27" priority="37" operator="equal">
      <formula>TRUE</formula>
    </cfRule>
  </conditionalFormatting>
  <conditionalFormatting sqref="AU75">
    <cfRule type="cellIs" dxfId="26" priority="36" operator="equal">
      <formula>FALSE</formula>
    </cfRule>
  </conditionalFormatting>
  <conditionalFormatting sqref="AU75">
    <cfRule type="cellIs" dxfId="25" priority="31" operator="equal">
      <formula>TRUE</formula>
    </cfRule>
  </conditionalFormatting>
  <conditionalFormatting sqref="AU75">
    <cfRule type="cellIs" dxfId="24" priority="30" operator="equal">
      <formula>FALSE</formula>
    </cfRule>
  </conditionalFormatting>
  <conditionalFormatting sqref="AV75">
    <cfRule type="cellIs" dxfId="23" priority="29" operator="equal">
      <formula>TRUE</formula>
    </cfRule>
  </conditionalFormatting>
  <conditionalFormatting sqref="AV75">
    <cfRule type="cellIs" dxfId="22" priority="28" operator="equal">
      <formula>FALSE</formula>
    </cfRule>
  </conditionalFormatting>
  <conditionalFormatting sqref="AV75">
    <cfRule type="cellIs" dxfId="21" priority="33" operator="equal">
      <formula>TRUE</formula>
    </cfRule>
  </conditionalFormatting>
  <conditionalFormatting sqref="AV75">
    <cfRule type="cellIs" dxfId="20" priority="32" operator="equal">
      <formula>FALSE</formula>
    </cfRule>
  </conditionalFormatting>
  <conditionalFormatting sqref="AU75">
    <cfRule type="cellIs" dxfId="19" priority="35" operator="equal">
      <formula>TRUE</formula>
    </cfRule>
  </conditionalFormatting>
  <conditionalFormatting sqref="AU75">
    <cfRule type="cellIs" dxfId="18" priority="34" operator="equal">
      <formula>FALSE</formula>
    </cfRule>
  </conditionalFormatting>
  <conditionalFormatting sqref="V95:W97 V109:W109 V99:W99 W98 W100">
    <cfRule type="cellIs" dxfId="17" priority="24" operator="lessThan">
      <formula>0</formula>
    </cfRule>
  </conditionalFormatting>
  <conditionalFormatting sqref="AU96:AV100">
    <cfRule type="cellIs" dxfId="16" priority="26" operator="equal">
      <formula>TRUE</formula>
    </cfRule>
  </conditionalFormatting>
  <conditionalFormatting sqref="AU96:AV100">
    <cfRule type="cellIs" dxfId="15" priority="25" operator="equal">
      <formula>FALSE</formula>
    </cfRule>
  </conditionalFormatting>
  <conditionalFormatting sqref="AU103:AV108">
    <cfRule type="cellIs" dxfId="14" priority="23" operator="equal">
      <formula>TRUE</formula>
    </cfRule>
  </conditionalFormatting>
  <conditionalFormatting sqref="AU103:AV108">
    <cfRule type="cellIs" dxfId="13" priority="22" operator="equal">
      <formula>FALSE</formula>
    </cfRule>
  </conditionalFormatting>
  <conditionalFormatting sqref="V101:W108">
    <cfRule type="cellIs" dxfId="12" priority="21" operator="lessThan">
      <formula>0</formula>
    </cfRule>
  </conditionalFormatting>
  <conditionalFormatting sqref="AU35:AV35">
    <cfRule type="cellIs" dxfId="11" priority="17" operator="equal">
      <formula>TRUE</formula>
    </cfRule>
  </conditionalFormatting>
  <conditionalFormatting sqref="AU35:AV35">
    <cfRule type="cellIs" dxfId="10" priority="16" operator="equal">
      <formula>FALSE</formula>
    </cfRule>
  </conditionalFormatting>
  <conditionalFormatting sqref="S35">
    <cfRule type="cellIs" dxfId="9" priority="15" operator="lessThan">
      <formula>0</formula>
    </cfRule>
  </conditionalFormatting>
  <conditionalFormatting sqref="AU36:AV36">
    <cfRule type="cellIs" dxfId="8" priority="13" operator="equal">
      <formula>TRUE</formula>
    </cfRule>
  </conditionalFormatting>
  <conditionalFormatting sqref="AU36:AV36">
    <cfRule type="cellIs" dxfId="7" priority="12" operator="equal">
      <formula>FALSE</formula>
    </cfRule>
  </conditionalFormatting>
  <conditionalFormatting sqref="S36 V37:V39">
    <cfRule type="cellIs" dxfId="6" priority="11" operator="lessThan">
      <formula>0</formula>
    </cfRule>
  </conditionalFormatting>
  <conditionalFormatting sqref="X86">
    <cfRule type="cellIs" dxfId="5" priority="9" operator="lessThan">
      <formula>0</formula>
    </cfRule>
  </conditionalFormatting>
  <conditionalFormatting sqref="U42">
    <cfRule type="cellIs" dxfId="4" priority="8" operator="greaterThan">
      <formula>1</formula>
    </cfRule>
  </conditionalFormatting>
  <conditionalFormatting sqref="S37:S41">
    <cfRule type="cellIs" dxfId="3" priority="5" operator="lessThan">
      <formula>0</formula>
    </cfRule>
  </conditionalFormatting>
  <conditionalFormatting sqref="V40:V41">
    <cfRule type="cellIs" dxfId="2" priority="3" operator="lessThan">
      <formula>0</formula>
    </cfRule>
  </conditionalFormatting>
  <conditionalFormatting sqref="V98">
    <cfRule type="cellIs" dxfId="1" priority="2" operator="lessThan">
      <formula>0</formula>
    </cfRule>
  </conditionalFormatting>
  <conditionalFormatting sqref="V100">
    <cfRule type="cellIs" dxfId="0" priority="1" operator="lessThan">
      <formula>0</formula>
    </cfRule>
  </conditionalFormatting>
  <pageMargins left="0.25" right="0.25" top="0.88" bottom="0.46" header="0.17" footer="0.3"/>
  <pageSetup paperSize="8" scale="32" fitToHeight="0" orientation="landscape" r:id="rId1"/>
  <headerFooter>
    <oddHeader>&amp;R&amp;G</oddHeader>
  </headerFooter>
  <rowBreaks count="1" manualBreakCount="1">
    <brk id="119" max="49" man="1"/>
  </rowBreaks>
  <colBreaks count="1" manualBreakCount="1">
    <brk id="45" max="114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5"/>
  <sheetViews>
    <sheetView view="pageBreakPreview" zoomScale="90" zoomScaleNormal="90" zoomScaleSheetLayoutView="90" workbookViewId="0">
      <pane xSplit="3" ySplit="3" topLeftCell="D4" activePane="bottomRight" state="frozen"/>
      <selection activeCell="I23" sqref="I23"/>
      <selection pane="topRight" activeCell="I23" sqref="I23"/>
      <selection pane="bottomLeft" activeCell="I23" sqref="I23"/>
      <selection pane="bottomRight" activeCell="G31" sqref="G31"/>
    </sheetView>
  </sheetViews>
  <sheetFormatPr defaultRowHeight="14.5" x14ac:dyDescent="0.35"/>
  <cols>
    <col min="1" max="1" width="8.90625" style="262"/>
    <col min="2" max="2" width="41.54296875" bestFit="1" customWidth="1"/>
    <col min="3" max="3" width="27" customWidth="1"/>
    <col min="4" max="4" width="27" style="263" customWidth="1"/>
    <col min="5" max="5" width="18.08984375" style="348" customWidth="1"/>
    <col min="6" max="6" width="19.08984375" style="262" customWidth="1"/>
    <col min="7" max="7" width="17.36328125" customWidth="1"/>
    <col min="8" max="9" width="12.81640625" customWidth="1"/>
    <col min="10" max="15" width="13.1796875" customWidth="1"/>
    <col min="16" max="16" width="19.90625" customWidth="1"/>
    <col min="17" max="17" width="17.90625" style="263" customWidth="1"/>
    <col min="18" max="18" width="10.54296875" customWidth="1"/>
    <col min="20" max="20" width="14.453125" bestFit="1" customWidth="1"/>
    <col min="21" max="21" width="12.7265625" bestFit="1" customWidth="1"/>
    <col min="22" max="23" width="8.7265625" hidden="1" customWidth="1"/>
    <col min="24" max="24" width="11.1796875" hidden="1" customWidth="1"/>
  </cols>
  <sheetData>
    <row r="1" spans="1:24" x14ac:dyDescent="0.35">
      <c r="A1" s="347" t="s">
        <v>256</v>
      </c>
    </row>
    <row r="3" spans="1:24" s="422" customFormat="1" ht="48.65" customHeight="1" x14ac:dyDescent="0.35">
      <c r="A3" s="409"/>
      <c r="B3" s="410" t="s">
        <v>243</v>
      </c>
      <c r="C3" s="410" t="s">
        <v>244</v>
      </c>
      <c r="D3" s="634" t="s">
        <v>324</v>
      </c>
      <c r="E3" s="410" t="s">
        <v>213</v>
      </c>
      <c r="F3" s="588" t="s">
        <v>214</v>
      </c>
      <c r="G3" s="411">
        <v>44835</v>
      </c>
      <c r="H3" s="411">
        <v>44866</v>
      </c>
      <c r="I3" s="411">
        <v>44896</v>
      </c>
      <c r="J3" s="411">
        <v>44927</v>
      </c>
      <c r="K3" s="411">
        <v>44958</v>
      </c>
      <c r="L3" s="411">
        <v>44986</v>
      </c>
      <c r="M3" s="411">
        <v>45017</v>
      </c>
      <c r="N3" s="411">
        <v>45047</v>
      </c>
      <c r="O3" s="411">
        <v>45078</v>
      </c>
      <c r="P3" s="412" t="s">
        <v>258</v>
      </c>
      <c r="Q3" s="410" t="s">
        <v>257</v>
      </c>
    </row>
    <row r="4" spans="1:24" x14ac:dyDescent="0.35">
      <c r="A4" s="349"/>
      <c r="B4" s="350"/>
      <c r="C4" s="351"/>
      <c r="D4" s="635"/>
      <c r="E4" s="352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</row>
    <row r="5" spans="1:24" x14ac:dyDescent="0.35">
      <c r="A5" s="262">
        <v>1</v>
      </c>
      <c r="B5" t="s">
        <v>218</v>
      </c>
      <c r="C5" t="str">
        <f>'QS Certified'!C2</f>
        <v>F+P</v>
      </c>
      <c r="D5" s="263">
        <f>VLOOKUP(C5,'Consultant Summary'!B3:G158,6,0)</f>
        <v>25038430.342</v>
      </c>
      <c r="E5" s="423">
        <f>VLOOKUP(C5,'QS Certified'!$C$2:$J$54,7,0)</f>
        <v>24370930.342</v>
      </c>
      <c r="F5" s="592">
        <f>VLOOKUP(C5,'QS Certified'!$C$2:$J$54,8,0)</f>
        <v>44920</v>
      </c>
      <c r="G5" s="263"/>
      <c r="H5" s="263"/>
      <c r="I5" s="263"/>
      <c r="J5" s="263">
        <f>IF($F5&lt;J$3,$X5,0)</f>
        <v>111250</v>
      </c>
      <c r="K5" s="263">
        <f t="shared" ref="K5:O6" si="0">IF($F5&lt;K$3,$X5,0)</f>
        <v>111250</v>
      </c>
      <c r="L5" s="263">
        <f t="shared" si="0"/>
        <v>111250</v>
      </c>
      <c r="M5" s="263">
        <f t="shared" si="0"/>
        <v>111250</v>
      </c>
      <c r="N5" s="263">
        <f t="shared" si="0"/>
        <v>111250</v>
      </c>
      <c r="O5" s="263">
        <f t="shared" si="0"/>
        <v>111250</v>
      </c>
      <c r="Q5" s="263">
        <f t="shared" ref="Q5:Q18" si="1">SUM(E5,G5:O5)+P5</f>
        <v>25038430.342</v>
      </c>
      <c r="T5" s="316">
        <f t="shared" ref="T5:T10" si="2">D5-E5</f>
        <v>667500</v>
      </c>
      <c r="U5" s="316">
        <f t="shared" ref="U5:U10" si="3">Q5-D5</f>
        <v>0</v>
      </c>
      <c r="V5">
        <f>$O$3-F5</f>
        <v>158</v>
      </c>
      <c r="W5">
        <f>MONTH(V5)</f>
        <v>6</v>
      </c>
      <c r="X5" s="316">
        <f>IF(W5&gt;6, T5/6, T5/W5)</f>
        <v>111250</v>
      </c>
    </row>
    <row r="6" spans="1:24" x14ac:dyDescent="0.35">
      <c r="A6" s="262">
        <f>+A5+1</f>
        <v>2</v>
      </c>
      <c r="B6" t="s">
        <v>224</v>
      </c>
      <c r="C6" t="str">
        <f>'QS Certified'!C3</f>
        <v xml:space="preserve">G&amp;B - Hotel </v>
      </c>
      <c r="D6" s="263">
        <f>VLOOKUP(C6,'Consultant Summary'!B9:G164,6,0)</f>
        <v>7464339.7290000003</v>
      </c>
      <c r="E6" s="423">
        <f>VLOOKUP(C6,'QS Certified'!$C$2:$J$54,7,0)</f>
        <v>7362361.1600000001</v>
      </c>
      <c r="F6" s="592">
        <f>VLOOKUP(C6,'QS Certified'!$C$2:$J$54,8,0)</f>
        <v>44857</v>
      </c>
      <c r="G6" s="263"/>
      <c r="H6" s="263"/>
      <c r="I6" s="263"/>
      <c r="J6" s="263">
        <f>IF($F6&lt;J$3,$X6,0)</f>
        <v>16996.42816666669</v>
      </c>
      <c r="K6" s="263">
        <f t="shared" si="0"/>
        <v>16996.42816666669</v>
      </c>
      <c r="L6" s="263">
        <f t="shared" si="0"/>
        <v>16996.42816666669</v>
      </c>
      <c r="M6" s="263">
        <f t="shared" si="0"/>
        <v>16996.42816666669</v>
      </c>
      <c r="N6" s="263">
        <f t="shared" si="0"/>
        <v>16996.42816666669</v>
      </c>
      <c r="O6" s="263">
        <f t="shared" si="0"/>
        <v>16996.42816666669</v>
      </c>
      <c r="Q6" s="263">
        <f t="shared" si="1"/>
        <v>7464339.7290000021</v>
      </c>
      <c r="T6" s="316">
        <f t="shared" si="2"/>
        <v>101978.56900000013</v>
      </c>
      <c r="U6" s="316">
        <f t="shared" si="3"/>
        <v>0</v>
      </c>
      <c r="V6">
        <f t="shared" ref="V6:V56" si="4">$O$3-F6</f>
        <v>221</v>
      </c>
      <c r="W6">
        <f t="shared" ref="W6:W56" si="5">MONTH(V6)</f>
        <v>8</v>
      </c>
      <c r="X6" s="316">
        <f t="shared" ref="X6:X56" si="6">IF(W6&gt;6, T6/6, T6/W6)</f>
        <v>16996.42816666669</v>
      </c>
    </row>
    <row r="7" spans="1:24" x14ac:dyDescent="0.35">
      <c r="A7" s="262">
        <f t="shared" ref="A7:A39" si="7">+A6+1</f>
        <v>3</v>
      </c>
      <c r="B7" t="s">
        <v>34</v>
      </c>
      <c r="C7" t="str">
        <f>'QS Certified'!C4</f>
        <v>ALTHURATH</v>
      </c>
      <c r="D7" s="263">
        <f>VLOOKUP(C7,'Consultant Summary'!B18:G173,6,0)</f>
        <v>105000</v>
      </c>
      <c r="E7" s="423">
        <f>VLOOKUP(C7,'QS Certified'!$C$2:$J$54,7,0)</f>
        <v>100000</v>
      </c>
      <c r="F7" s="592">
        <f>VLOOKUP(C7,'QS Certified'!$C$2:$J$54,8,0)</f>
        <v>44857</v>
      </c>
      <c r="H7" s="353"/>
      <c r="J7" s="353">
        <v>5000</v>
      </c>
      <c r="Q7" s="263">
        <f t="shared" si="1"/>
        <v>105000</v>
      </c>
      <c r="T7" s="316">
        <f t="shared" si="2"/>
        <v>5000</v>
      </c>
      <c r="U7" s="316">
        <f t="shared" si="3"/>
        <v>0</v>
      </c>
      <c r="V7">
        <f t="shared" si="4"/>
        <v>221</v>
      </c>
      <c r="W7">
        <f t="shared" si="5"/>
        <v>8</v>
      </c>
      <c r="X7" s="316">
        <f t="shared" si="6"/>
        <v>833.33333333333337</v>
      </c>
    </row>
    <row r="8" spans="1:24" x14ac:dyDescent="0.35">
      <c r="A8" s="262">
        <f t="shared" si="7"/>
        <v>4</v>
      </c>
      <c r="B8" t="s">
        <v>36</v>
      </c>
      <c r="C8" t="str">
        <f>'QS Certified'!C5</f>
        <v>Conin</v>
      </c>
      <c r="D8" s="263">
        <f>VLOOKUP(C8,'Consultant Summary'!B13:G168,6,0)</f>
        <v>2434218.75</v>
      </c>
      <c r="E8" s="423">
        <f>VLOOKUP(C8,'QS Certified'!$C$2:$J$54,7,0)</f>
        <v>2188265.63</v>
      </c>
      <c r="F8" s="592">
        <f>VLOOKUP(C8,'QS Certified'!$C$2:$J$54,8,0)</f>
        <v>44889</v>
      </c>
      <c r="G8" s="433"/>
      <c r="H8" s="433"/>
      <c r="I8" s="263">
        <f>IF($F8&lt;I$3,$X8,0)</f>
        <v>35136.160000000018</v>
      </c>
      <c r="J8" s="353">
        <f>IF($F8&lt;J$3,$X8,0)</f>
        <v>35136.160000000018</v>
      </c>
      <c r="K8" s="353">
        <f t="shared" ref="K8:O8" si="8">IF($F8&lt;K$3,$X8,0)</f>
        <v>35136.160000000018</v>
      </c>
      <c r="L8" s="263">
        <f t="shared" si="8"/>
        <v>35136.160000000018</v>
      </c>
      <c r="M8" s="263">
        <f t="shared" si="8"/>
        <v>35136.160000000018</v>
      </c>
      <c r="N8" s="263">
        <f t="shared" si="8"/>
        <v>35136.160000000018</v>
      </c>
      <c r="O8" s="263">
        <f t="shared" si="8"/>
        <v>35136.160000000018</v>
      </c>
      <c r="Q8" s="263">
        <f t="shared" si="1"/>
        <v>2434218.7500000009</v>
      </c>
      <c r="T8" s="316">
        <f t="shared" si="2"/>
        <v>245953.12000000011</v>
      </c>
      <c r="U8" s="316">
        <f t="shared" si="3"/>
        <v>0</v>
      </c>
      <c r="V8">
        <f t="shared" si="4"/>
        <v>189</v>
      </c>
      <c r="W8">
        <f t="shared" si="5"/>
        <v>7</v>
      </c>
      <c r="X8" s="316">
        <f>T8/W8</f>
        <v>35136.160000000018</v>
      </c>
    </row>
    <row r="9" spans="1:24" x14ac:dyDescent="0.35">
      <c r="A9" s="262">
        <f t="shared" si="7"/>
        <v>5</v>
      </c>
      <c r="B9" t="s">
        <v>225</v>
      </c>
      <c r="C9" t="str">
        <f>'QS Certified'!C6</f>
        <v>Excom</v>
      </c>
      <c r="D9" s="263">
        <f>VLOOKUP(C9,'Consultant Summary'!B11:G166,6,0)</f>
        <v>846747.91</v>
      </c>
      <c r="E9" s="423">
        <f>VLOOKUP(C9,'QS Certified'!$C$2:$J$54,7,0)</f>
        <v>825747.91</v>
      </c>
      <c r="F9" s="592">
        <f>VLOOKUP(C9,'QS Certified'!$C$2:$J$54,8,0)</f>
        <v>44920</v>
      </c>
      <c r="G9" s="353"/>
      <c r="H9" s="353"/>
      <c r="I9" s="353"/>
      <c r="J9" s="353">
        <f>$T9/2</f>
        <v>10500</v>
      </c>
      <c r="K9" s="353">
        <f>$T9/2</f>
        <v>10500</v>
      </c>
      <c r="L9" s="353"/>
      <c r="Q9" s="263">
        <f t="shared" si="1"/>
        <v>846747.91</v>
      </c>
      <c r="T9" s="316">
        <f t="shared" si="2"/>
        <v>21000</v>
      </c>
      <c r="U9" s="316">
        <f t="shared" si="3"/>
        <v>0</v>
      </c>
      <c r="V9">
        <f t="shared" si="4"/>
        <v>158</v>
      </c>
      <c r="W9">
        <f t="shared" si="5"/>
        <v>6</v>
      </c>
      <c r="X9" s="316">
        <f t="shared" si="6"/>
        <v>3500</v>
      </c>
    </row>
    <row r="10" spans="1:24" x14ac:dyDescent="0.35">
      <c r="A10" s="262">
        <f t="shared" si="7"/>
        <v>6</v>
      </c>
      <c r="B10" t="s">
        <v>225</v>
      </c>
      <c r="C10" t="str">
        <f>'QS Certified'!C7</f>
        <v>ECON</v>
      </c>
      <c r="D10" s="263">
        <f>VLOOKUP(C10,'Consultant Summary'!B12:G167,6,0)</f>
        <v>98700</v>
      </c>
      <c r="E10" s="423">
        <f>VLOOKUP(C10,'QS Certified'!$C$2:$J$54,7,0)</f>
        <v>35700</v>
      </c>
      <c r="F10" s="592">
        <f>VLOOKUP(C10,'QS Certified'!$C$2:$J$54,8,0)</f>
        <v>44920</v>
      </c>
      <c r="G10" s="353"/>
      <c r="H10" s="353"/>
      <c r="I10" s="353"/>
      <c r="J10" s="353">
        <f>IF($F10&lt;J$3,$X10,0)</f>
        <v>10500</v>
      </c>
      <c r="K10" s="353">
        <f t="shared" ref="K10:O10" si="9">IF($F10&lt;K$3,$X10,0)</f>
        <v>10500</v>
      </c>
      <c r="L10" s="263">
        <f t="shared" si="9"/>
        <v>10500</v>
      </c>
      <c r="M10" s="263">
        <f t="shared" si="9"/>
        <v>10500</v>
      </c>
      <c r="N10" s="263">
        <f t="shared" si="9"/>
        <v>10500</v>
      </c>
      <c r="O10" s="263">
        <f t="shared" si="9"/>
        <v>10500</v>
      </c>
      <c r="Q10" s="263">
        <f t="shared" si="1"/>
        <v>98700</v>
      </c>
      <c r="T10" s="316">
        <f t="shared" si="2"/>
        <v>63000</v>
      </c>
      <c r="U10" s="316">
        <f t="shared" si="3"/>
        <v>0</v>
      </c>
      <c r="V10">
        <f t="shared" si="4"/>
        <v>158</v>
      </c>
      <c r="W10">
        <f t="shared" si="5"/>
        <v>6</v>
      </c>
      <c r="X10" s="316">
        <f t="shared" si="6"/>
        <v>10500</v>
      </c>
    </row>
    <row r="11" spans="1:24" x14ac:dyDescent="0.35">
      <c r="A11" s="262">
        <f t="shared" si="7"/>
        <v>7</v>
      </c>
      <c r="B11" t="s">
        <v>40</v>
      </c>
      <c r="C11" t="s">
        <v>41</v>
      </c>
      <c r="E11" s="423">
        <v>151110</v>
      </c>
      <c r="F11" s="592"/>
      <c r="K11" s="353">
        <v>47080</v>
      </c>
      <c r="Q11" s="263">
        <f t="shared" si="1"/>
        <v>198190</v>
      </c>
      <c r="T11" s="316"/>
      <c r="U11" s="316"/>
      <c r="V11">
        <f t="shared" si="4"/>
        <v>45078</v>
      </c>
      <c r="W11">
        <f t="shared" si="5"/>
        <v>6</v>
      </c>
      <c r="X11" s="316">
        <f t="shared" si="6"/>
        <v>0</v>
      </c>
    </row>
    <row r="12" spans="1:24" x14ac:dyDescent="0.35">
      <c r="A12" s="262">
        <f t="shared" si="7"/>
        <v>8</v>
      </c>
      <c r="B12" t="s">
        <v>195</v>
      </c>
      <c r="C12" t="s">
        <v>259</v>
      </c>
      <c r="E12" s="423">
        <v>1648076.5</v>
      </c>
      <c r="F12" s="592"/>
      <c r="H12" s="353"/>
      <c r="I12" s="353"/>
      <c r="J12" s="353"/>
      <c r="K12" s="353"/>
      <c r="L12" s="353"/>
      <c r="Q12" s="263">
        <f t="shared" si="1"/>
        <v>1648076.5</v>
      </c>
      <c r="T12" s="316"/>
      <c r="U12" s="316"/>
      <c r="V12">
        <f t="shared" si="4"/>
        <v>45078</v>
      </c>
      <c r="W12">
        <f t="shared" si="5"/>
        <v>6</v>
      </c>
      <c r="X12" s="316">
        <f t="shared" si="6"/>
        <v>0</v>
      </c>
    </row>
    <row r="13" spans="1:24" x14ac:dyDescent="0.35">
      <c r="A13" s="262">
        <f t="shared" si="7"/>
        <v>9</v>
      </c>
      <c r="B13" t="s">
        <v>227</v>
      </c>
      <c r="C13" t="str">
        <f>'QS Certified'!C8</f>
        <v>Fondue</v>
      </c>
      <c r="D13" s="263">
        <f>VLOOKUP(C13,'Consultant Summary'!B14:G169,6,0)</f>
        <v>347675</v>
      </c>
      <c r="E13" s="423">
        <f>VLOOKUP(C13,'QS Certified'!$C$2:$J$54,7,0)</f>
        <v>305450</v>
      </c>
      <c r="F13" s="592">
        <f>VLOOKUP(C13,'QS Certified'!$C$2:$J$54,8,0)</f>
        <v>44920</v>
      </c>
      <c r="G13" s="356"/>
      <c r="H13" s="356"/>
      <c r="I13" s="263"/>
      <c r="J13" s="263">
        <f>IF($F13&lt;J$3,$X13,0)</f>
        <v>7037.5</v>
      </c>
      <c r="K13" s="263">
        <f t="shared" ref="K13:O14" si="10">IF($F13&lt;K$3,$X13,0)</f>
        <v>7037.5</v>
      </c>
      <c r="L13" s="263">
        <f t="shared" si="10"/>
        <v>7037.5</v>
      </c>
      <c r="M13" s="263">
        <f t="shared" si="10"/>
        <v>7037.5</v>
      </c>
      <c r="N13" s="263">
        <f t="shared" si="10"/>
        <v>7037.5</v>
      </c>
      <c r="O13" s="263">
        <f t="shared" si="10"/>
        <v>7037.5</v>
      </c>
      <c r="Q13" s="263">
        <f t="shared" si="1"/>
        <v>347675</v>
      </c>
      <c r="T13" s="316">
        <f>D13-E13</f>
        <v>42225</v>
      </c>
      <c r="U13" s="316">
        <f>Q13-D13</f>
        <v>0</v>
      </c>
      <c r="V13">
        <f t="shared" si="4"/>
        <v>158</v>
      </c>
      <c r="W13">
        <f t="shared" si="5"/>
        <v>6</v>
      </c>
      <c r="X13" s="316">
        <f t="shared" si="6"/>
        <v>7037.5</v>
      </c>
    </row>
    <row r="14" spans="1:24" x14ac:dyDescent="0.35">
      <c r="A14" s="262">
        <f t="shared" si="7"/>
        <v>10</v>
      </c>
      <c r="B14" t="s">
        <v>228</v>
      </c>
      <c r="C14" t="str">
        <f>'QS Certified'!C9</f>
        <v>Roya</v>
      </c>
      <c r="D14" s="263">
        <f>VLOOKUP(C14,'Consultant Summary'!B15:G170,6,0)</f>
        <v>1460000</v>
      </c>
      <c r="E14" s="423">
        <f>VLOOKUP(C14,'QS Certified'!$C$2:$J$54,7,0)</f>
        <v>1220000</v>
      </c>
      <c r="F14" s="592">
        <f>VLOOKUP(C14,'QS Certified'!$C$2:$J$54,8,0)</f>
        <v>44920</v>
      </c>
      <c r="G14" s="356"/>
      <c r="H14" s="356"/>
      <c r="I14" s="356"/>
      <c r="J14" s="263">
        <f>IF($F14&lt;J$3,$X14,0)</f>
        <v>40000</v>
      </c>
      <c r="K14" s="263">
        <f t="shared" si="10"/>
        <v>40000</v>
      </c>
      <c r="L14" s="263">
        <f t="shared" si="10"/>
        <v>40000</v>
      </c>
      <c r="M14" s="263">
        <f t="shared" si="10"/>
        <v>40000</v>
      </c>
      <c r="N14" s="263">
        <f t="shared" si="10"/>
        <v>40000</v>
      </c>
      <c r="O14" s="263">
        <f t="shared" si="10"/>
        <v>40000</v>
      </c>
      <c r="Q14" s="263">
        <f t="shared" si="1"/>
        <v>1460000</v>
      </c>
      <c r="T14" s="316">
        <f>D14-E14</f>
        <v>240000</v>
      </c>
      <c r="U14" s="316">
        <f>Q14-D14</f>
        <v>0</v>
      </c>
      <c r="V14">
        <f t="shared" si="4"/>
        <v>158</v>
      </c>
      <c r="W14">
        <f t="shared" si="5"/>
        <v>6</v>
      </c>
      <c r="X14" s="316">
        <f t="shared" si="6"/>
        <v>40000</v>
      </c>
    </row>
    <row r="15" spans="1:24" x14ac:dyDescent="0.35">
      <c r="A15" s="262">
        <f t="shared" si="7"/>
        <v>11</v>
      </c>
      <c r="B15" t="s">
        <v>43</v>
      </c>
      <c r="C15" t="str">
        <f>'QS Certified'!C10</f>
        <v>Dorchester</v>
      </c>
      <c r="D15" s="263">
        <f>VLOOKUP(C15,'Consultant Summary'!B30:G185,6,0)</f>
        <v>0</v>
      </c>
      <c r="E15" s="423">
        <f>VLOOKUP(C15,'QS Certified'!$C$2:$J$54,7,0)</f>
        <v>2298345.8199999998</v>
      </c>
      <c r="F15" s="592">
        <f>VLOOKUP(C15,'QS Certified'!$C$2:$J$54,8,0)</f>
        <v>44952</v>
      </c>
      <c r="G15" s="353"/>
      <c r="H15" s="353"/>
      <c r="I15" s="353"/>
      <c r="J15" s="353"/>
      <c r="K15" s="353"/>
      <c r="L15" s="353"/>
      <c r="M15" s="353"/>
      <c r="N15" s="353"/>
      <c r="O15" s="353"/>
      <c r="P15" s="353"/>
      <c r="Q15" s="263">
        <f t="shared" si="1"/>
        <v>2298345.8199999998</v>
      </c>
      <c r="T15" s="316"/>
      <c r="U15" s="316"/>
      <c r="V15">
        <f t="shared" si="4"/>
        <v>126</v>
      </c>
      <c r="W15">
        <f t="shared" si="5"/>
        <v>5</v>
      </c>
      <c r="X15" s="316">
        <f t="shared" si="6"/>
        <v>0</v>
      </c>
    </row>
    <row r="16" spans="1:24" x14ac:dyDescent="0.35">
      <c r="A16" s="262">
        <f t="shared" si="7"/>
        <v>12</v>
      </c>
      <c r="B16" t="s">
        <v>223</v>
      </c>
      <c r="C16" t="str">
        <f>'QS Certified'!C11</f>
        <v xml:space="preserve">U+A </v>
      </c>
      <c r="D16" s="263">
        <f>VLOOKUP(C16,'Consultant Summary'!B8:G163,6,0)</f>
        <v>420000</v>
      </c>
      <c r="E16" s="423">
        <f>VLOOKUP(C16,'QS Certified'!$C$2:$J$54,7,0)</f>
        <v>240000</v>
      </c>
      <c r="F16" s="592">
        <f>VLOOKUP(C16,'QS Certified'!$C$2:$J$54,8,0)</f>
        <v>44920</v>
      </c>
      <c r="G16" s="353"/>
      <c r="H16" s="353"/>
      <c r="I16" s="353"/>
      <c r="J16" s="263">
        <f t="shared" ref="J16:J23" si="11">IF($F16&lt;J$3,$X16,0)</f>
        <v>30000</v>
      </c>
      <c r="K16" s="263">
        <f t="shared" ref="K16:O23" si="12">IF($F16&lt;K$3,$X16,0)</f>
        <v>30000</v>
      </c>
      <c r="L16" s="263">
        <f t="shared" si="12"/>
        <v>30000</v>
      </c>
      <c r="M16" s="263">
        <f t="shared" si="12"/>
        <v>30000</v>
      </c>
      <c r="N16" s="263">
        <f t="shared" si="12"/>
        <v>30000</v>
      </c>
      <c r="O16" s="263">
        <f t="shared" si="12"/>
        <v>30000</v>
      </c>
      <c r="Q16" s="263">
        <f t="shared" si="1"/>
        <v>420000</v>
      </c>
      <c r="T16" s="316">
        <f t="shared" ref="T16:T23" si="13">D16-E16</f>
        <v>180000</v>
      </c>
      <c r="U16" s="316">
        <f t="shared" ref="U16:U23" si="14">Q16-D16</f>
        <v>0</v>
      </c>
      <c r="V16">
        <f t="shared" si="4"/>
        <v>158</v>
      </c>
      <c r="W16">
        <f t="shared" si="5"/>
        <v>6</v>
      </c>
      <c r="X16" s="316">
        <f t="shared" si="6"/>
        <v>30000</v>
      </c>
    </row>
    <row r="17" spans="1:24" x14ac:dyDescent="0.35">
      <c r="A17" s="262">
        <f t="shared" si="7"/>
        <v>13</v>
      </c>
      <c r="B17" t="s">
        <v>222</v>
      </c>
      <c r="C17" t="str">
        <f>'QS Certified'!C12</f>
        <v>Light Touch</v>
      </c>
      <c r="D17" s="263">
        <f>VLOOKUP(C17,'Consultant Summary'!B7:G162,6,0)</f>
        <v>388590</v>
      </c>
      <c r="E17" s="423">
        <f>VLOOKUP(C17,'QS Certified'!$C$2:$J$54,7,0)</f>
        <v>198970</v>
      </c>
      <c r="F17" s="592">
        <f>VLOOKUP(C17,'QS Certified'!$C$2:$J$54,8,0)</f>
        <v>44920</v>
      </c>
      <c r="G17" s="353"/>
      <c r="H17" s="353"/>
      <c r="I17" s="353"/>
      <c r="J17" s="263">
        <f t="shared" si="11"/>
        <v>31603.333333333332</v>
      </c>
      <c r="K17" s="263">
        <f t="shared" si="12"/>
        <v>31603.333333333332</v>
      </c>
      <c r="L17" s="263">
        <f t="shared" si="12"/>
        <v>31603.333333333332</v>
      </c>
      <c r="M17" s="263">
        <f t="shared" si="12"/>
        <v>31603.333333333332</v>
      </c>
      <c r="N17" s="263">
        <f t="shared" si="12"/>
        <v>31603.333333333332</v>
      </c>
      <c r="O17" s="263">
        <f t="shared" si="12"/>
        <v>31603.333333333332</v>
      </c>
      <c r="Q17" s="263">
        <f t="shared" si="1"/>
        <v>388589.99999999994</v>
      </c>
      <c r="T17" s="316">
        <f t="shared" si="13"/>
        <v>189620</v>
      </c>
      <c r="U17" s="316">
        <f t="shared" si="14"/>
        <v>0</v>
      </c>
      <c r="V17">
        <f t="shared" si="4"/>
        <v>158</v>
      </c>
      <c r="W17">
        <f t="shared" si="5"/>
        <v>6</v>
      </c>
      <c r="X17" s="316">
        <f t="shared" si="6"/>
        <v>31603.333333333332</v>
      </c>
    </row>
    <row r="18" spans="1:24" x14ac:dyDescent="0.35">
      <c r="A18" s="262">
        <f t="shared" si="7"/>
        <v>14</v>
      </c>
      <c r="B18" t="s">
        <v>50</v>
      </c>
      <c r="C18" t="str">
        <f>'QS Certified'!C13</f>
        <v>Brimax</v>
      </c>
      <c r="D18" s="263">
        <f>VLOOKUP(C18,'Consultant Summary'!B19:G174,6,0)</f>
        <v>235000</v>
      </c>
      <c r="E18" s="423">
        <f>VLOOKUP(C18,'QS Certified'!$C$2:$J$54,7,0)</f>
        <v>74000</v>
      </c>
      <c r="F18" s="592">
        <f>VLOOKUP(C18,'QS Certified'!$C$2:$J$54,8,0)</f>
        <v>44826</v>
      </c>
      <c r="H18" s="353"/>
      <c r="I18" s="353"/>
      <c r="J18" s="263">
        <f t="shared" si="11"/>
        <v>26833.333333333332</v>
      </c>
      <c r="K18" s="263">
        <f t="shared" si="12"/>
        <v>26833.333333333332</v>
      </c>
      <c r="L18" s="263">
        <f t="shared" si="12"/>
        <v>26833.333333333332</v>
      </c>
      <c r="M18" s="263">
        <f t="shared" si="12"/>
        <v>26833.333333333332</v>
      </c>
      <c r="N18" s="263">
        <f t="shared" si="12"/>
        <v>26833.333333333332</v>
      </c>
      <c r="O18" s="263">
        <f t="shared" si="12"/>
        <v>26833.333333333332</v>
      </c>
      <c r="Q18" s="263">
        <f t="shared" si="1"/>
        <v>235000.00000000003</v>
      </c>
      <c r="T18" s="316">
        <f t="shared" si="13"/>
        <v>161000</v>
      </c>
      <c r="U18" s="316">
        <f t="shared" si="14"/>
        <v>0</v>
      </c>
      <c r="V18">
        <f t="shared" si="4"/>
        <v>252</v>
      </c>
      <c r="W18">
        <f t="shared" si="5"/>
        <v>9</v>
      </c>
      <c r="X18" s="316">
        <f t="shared" si="6"/>
        <v>26833.333333333332</v>
      </c>
    </row>
    <row r="19" spans="1:24" x14ac:dyDescent="0.35">
      <c r="A19" s="262">
        <f t="shared" si="7"/>
        <v>15</v>
      </c>
      <c r="B19" t="s">
        <v>217</v>
      </c>
      <c r="C19" t="str">
        <f>'QS Certified'!C14</f>
        <v>Mirage</v>
      </c>
      <c r="D19" s="263">
        <f>VLOOKUP(C19,'Consultant Summary'!B2:G157,6,0)</f>
        <v>8953029</v>
      </c>
      <c r="E19" s="423">
        <f>VLOOKUP(C19,'QS Certified'!$C$2:$J$54,7,0)</f>
        <v>7116501.1900000004</v>
      </c>
      <c r="F19" s="592">
        <f>VLOOKUP(C19,'QS Certified'!$C$2:$J$54,8,0)</f>
        <v>44920</v>
      </c>
      <c r="G19" s="263"/>
      <c r="H19" s="263"/>
      <c r="I19" s="263"/>
      <c r="J19" s="263">
        <f t="shared" si="11"/>
        <v>306087.96833333327</v>
      </c>
      <c r="K19" s="263">
        <f t="shared" si="12"/>
        <v>306087.96833333327</v>
      </c>
      <c r="L19" s="263">
        <f t="shared" si="12"/>
        <v>306087.96833333327</v>
      </c>
      <c r="M19" s="263">
        <f t="shared" si="12"/>
        <v>306087.96833333327</v>
      </c>
      <c r="N19" s="263">
        <f t="shared" si="12"/>
        <v>306087.96833333327</v>
      </c>
      <c r="O19" s="263">
        <f t="shared" si="12"/>
        <v>306087.96833333327</v>
      </c>
      <c r="Q19" s="263">
        <f t="shared" ref="Q19:Q35" si="15">SUM(E19,G19:O19)+P19</f>
        <v>8953029.0000000019</v>
      </c>
      <c r="T19" s="316">
        <f t="shared" si="13"/>
        <v>1836527.8099999996</v>
      </c>
      <c r="U19" s="316">
        <f t="shared" si="14"/>
        <v>0</v>
      </c>
      <c r="V19">
        <f t="shared" si="4"/>
        <v>158</v>
      </c>
      <c r="W19">
        <f t="shared" si="5"/>
        <v>6</v>
      </c>
      <c r="X19" s="316">
        <f t="shared" si="6"/>
        <v>306087.96833333327</v>
      </c>
    </row>
    <row r="20" spans="1:24" x14ac:dyDescent="0.35">
      <c r="A20" s="262">
        <f t="shared" si="7"/>
        <v>16</v>
      </c>
      <c r="B20" t="s">
        <v>221</v>
      </c>
      <c r="C20" t="str">
        <f>'QS Certified'!C15</f>
        <v>WME</v>
      </c>
      <c r="D20" s="263">
        <f>VLOOKUP(C20,'Consultant Summary'!B6:G161,6,0)</f>
        <v>2207397.85</v>
      </c>
      <c r="E20" s="423">
        <f>VLOOKUP(C20,'QS Certified'!$C$2:$J$54,7,0)</f>
        <v>1327397.8500000001</v>
      </c>
      <c r="F20" s="592">
        <f>VLOOKUP(C20,'QS Certified'!$C$2:$J$54,8,0)</f>
        <v>44920</v>
      </c>
      <c r="H20" s="353"/>
      <c r="I20" s="353"/>
      <c r="J20" s="263">
        <f t="shared" si="11"/>
        <v>146666.66666666666</v>
      </c>
      <c r="K20" s="263">
        <f t="shared" si="12"/>
        <v>146666.66666666666</v>
      </c>
      <c r="L20" s="263">
        <f t="shared" si="12"/>
        <v>146666.66666666666</v>
      </c>
      <c r="M20" s="263">
        <f t="shared" si="12"/>
        <v>146666.66666666666</v>
      </c>
      <c r="N20" s="263">
        <f t="shared" si="12"/>
        <v>146666.66666666666</v>
      </c>
      <c r="O20" s="263">
        <f t="shared" si="12"/>
        <v>146666.66666666666</v>
      </c>
      <c r="Q20" s="263">
        <f t="shared" ref="Q20:Q27" si="16">SUM(E20,G20:O20)+P20</f>
        <v>2207397.8500000006</v>
      </c>
      <c r="T20" s="316">
        <f t="shared" si="13"/>
        <v>880000</v>
      </c>
      <c r="U20" s="316">
        <f t="shared" si="14"/>
        <v>0</v>
      </c>
      <c r="V20">
        <f t="shared" si="4"/>
        <v>158</v>
      </c>
      <c r="W20">
        <f t="shared" si="5"/>
        <v>6</v>
      </c>
      <c r="X20" s="316">
        <f t="shared" si="6"/>
        <v>146666.66666666666</v>
      </c>
    </row>
    <row r="21" spans="1:24" x14ac:dyDescent="0.35">
      <c r="A21" s="262">
        <f t="shared" si="7"/>
        <v>17</v>
      </c>
      <c r="B21" t="s">
        <v>55</v>
      </c>
      <c r="C21" t="str">
        <f>'QS Certified'!C16</f>
        <v>Meinhardt</v>
      </c>
      <c r="D21" s="263">
        <f>VLOOKUP(C21,'Consultant Summary'!B21:G176,6,0)</f>
        <v>156790</v>
      </c>
      <c r="E21" s="423">
        <f>VLOOKUP(C21,'QS Certified'!$C$2:$J$54,7,0)</f>
        <v>119420</v>
      </c>
      <c r="F21" s="592">
        <f>VLOOKUP(C21,'QS Certified'!$C$2:$J$54,8,0)</f>
        <v>44920</v>
      </c>
      <c r="H21" s="353"/>
      <c r="I21" s="353"/>
      <c r="J21" s="263">
        <f t="shared" si="11"/>
        <v>6228.333333333333</v>
      </c>
      <c r="K21" s="263">
        <f t="shared" si="12"/>
        <v>6228.333333333333</v>
      </c>
      <c r="L21" s="263">
        <f t="shared" si="12"/>
        <v>6228.333333333333</v>
      </c>
      <c r="M21" s="263">
        <f t="shared" si="12"/>
        <v>6228.333333333333</v>
      </c>
      <c r="N21" s="263">
        <f t="shared" si="12"/>
        <v>6228.333333333333</v>
      </c>
      <c r="O21" s="263">
        <f t="shared" si="12"/>
        <v>6228.333333333333</v>
      </c>
      <c r="Q21" s="263">
        <f t="shared" si="16"/>
        <v>156790.00000000003</v>
      </c>
      <c r="T21" s="316">
        <f t="shared" si="13"/>
        <v>37370</v>
      </c>
      <c r="U21" s="316">
        <f t="shared" si="14"/>
        <v>0</v>
      </c>
      <c r="V21">
        <f t="shared" si="4"/>
        <v>158</v>
      </c>
      <c r="W21">
        <f t="shared" si="5"/>
        <v>6</v>
      </c>
      <c r="X21" s="316">
        <f t="shared" si="6"/>
        <v>6228.333333333333</v>
      </c>
    </row>
    <row r="22" spans="1:24" x14ac:dyDescent="0.35">
      <c r="A22" s="262">
        <f t="shared" si="7"/>
        <v>18</v>
      </c>
      <c r="B22" t="s">
        <v>220</v>
      </c>
      <c r="C22" t="str">
        <f>'QS Certified'!C17</f>
        <v>BGE</v>
      </c>
      <c r="D22" s="263">
        <f>VLOOKUP(C22,'Consultant Summary'!B5:G160,6,0)</f>
        <v>732300</v>
      </c>
      <c r="E22" s="423">
        <f>VLOOKUP(C22,'QS Certified'!$C$2:$J$54,7,0)</f>
        <v>550580</v>
      </c>
      <c r="F22" s="592">
        <f>VLOOKUP(C22,'QS Certified'!$C$2:$J$54,8,0)</f>
        <v>44952</v>
      </c>
      <c r="G22" s="353"/>
      <c r="H22" s="353"/>
      <c r="I22" s="353"/>
      <c r="J22" s="263">
        <f t="shared" si="11"/>
        <v>0</v>
      </c>
      <c r="K22" s="263">
        <f t="shared" si="12"/>
        <v>36344</v>
      </c>
      <c r="L22" s="263">
        <f t="shared" si="12"/>
        <v>36344</v>
      </c>
      <c r="M22" s="263">
        <f t="shared" si="12"/>
        <v>36344</v>
      </c>
      <c r="N22" s="263">
        <f t="shared" si="12"/>
        <v>36344</v>
      </c>
      <c r="O22" s="263">
        <f t="shared" si="12"/>
        <v>36344</v>
      </c>
      <c r="Q22" s="263">
        <f t="shared" si="16"/>
        <v>732300</v>
      </c>
      <c r="T22" s="316">
        <f t="shared" si="13"/>
        <v>181720</v>
      </c>
      <c r="U22" s="316">
        <f t="shared" si="14"/>
        <v>0</v>
      </c>
      <c r="V22">
        <f t="shared" si="4"/>
        <v>126</v>
      </c>
      <c r="W22">
        <f t="shared" si="5"/>
        <v>5</v>
      </c>
      <c r="X22" s="316">
        <f t="shared" si="6"/>
        <v>36344</v>
      </c>
    </row>
    <row r="23" spans="1:24" x14ac:dyDescent="0.35">
      <c r="A23" s="262">
        <f t="shared" si="7"/>
        <v>19</v>
      </c>
      <c r="B23" t="s">
        <v>59</v>
      </c>
      <c r="C23" t="str">
        <f>'QS Certified'!C18</f>
        <v>Mitchell &amp; Eades (L17 &amp; L29)</v>
      </c>
      <c r="D23" s="263">
        <f>VLOOKUP(C23,'Consultant Summary'!B22:G177,6,0)</f>
        <v>525200</v>
      </c>
      <c r="E23" s="423">
        <f>VLOOKUP(C23,'QS Certified'!$C$2:$J$54,7,0)</f>
        <v>389100</v>
      </c>
      <c r="F23" s="592">
        <f>VLOOKUP(C23,'QS Certified'!$C$2:$J$54,8,0)</f>
        <v>44952</v>
      </c>
      <c r="H23" s="353"/>
      <c r="I23" s="353"/>
      <c r="J23" s="263">
        <f t="shared" si="11"/>
        <v>0</v>
      </c>
      <c r="K23" s="263">
        <f t="shared" si="12"/>
        <v>27220</v>
      </c>
      <c r="L23" s="263">
        <f t="shared" si="12"/>
        <v>27220</v>
      </c>
      <c r="M23" s="263">
        <f t="shared" si="12"/>
        <v>27220</v>
      </c>
      <c r="N23" s="263">
        <f t="shared" si="12"/>
        <v>27220</v>
      </c>
      <c r="O23" s="263">
        <f t="shared" si="12"/>
        <v>27220</v>
      </c>
      <c r="Q23" s="263">
        <f t="shared" si="16"/>
        <v>525200</v>
      </c>
      <c r="T23" s="316">
        <f t="shared" si="13"/>
        <v>136100</v>
      </c>
      <c r="U23" s="316">
        <f t="shared" si="14"/>
        <v>0</v>
      </c>
      <c r="V23">
        <f t="shared" si="4"/>
        <v>126</v>
      </c>
      <c r="W23">
        <f t="shared" si="5"/>
        <v>5</v>
      </c>
      <c r="X23" s="316">
        <f t="shared" si="6"/>
        <v>27220</v>
      </c>
    </row>
    <row r="24" spans="1:24" x14ac:dyDescent="0.35">
      <c r="A24" s="262">
        <f t="shared" si="7"/>
        <v>20</v>
      </c>
      <c r="B24" s="358" t="s">
        <v>452</v>
      </c>
      <c r="C24" s="358" t="str">
        <f>'QS Certified'!C19</f>
        <v>Mitchell &amp; Eades (Musa Café)</v>
      </c>
      <c r="E24" s="423">
        <f>VLOOKUP(C24,'QS Certified'!$C$2:$J$54,7,0)</f>
        <v>33000</v>
      </c>
      <c r="F24" s="592">
        <f>VLOOKUP(C24,'QS Certified'!$C$2:$J$54,8,0)</f>
        <v>44857</v>
      </c>
      <c r="G24" s="359"/>
      <c r="H24" s="359"/>
      <c r="I24" s="359"/>
      <c r="J24" s="359"/>
      <c r="K24" s="359"/>
      <c r="L24" s="359"/>
      <c r="Q24" s="263">
        <f t="shared" si="16"/>
        <v>33000</v>
      </c>
      <c r="T24" s="316"/>
      <c r="U24" s="316"/>
      <c r="V24">
        <f t="shared" si="4"/>
        <v>221</v>
      </c>
      <c r="W24">
        <f t="shared" si="5"/>
        <v>8</v>
      </c>
      <c r="X24" s="316">
        <f t="shared" si="6"/>
        <v>0</v>
      </c>
    </row>
    <row r="25" spans="1:24" x14ac:dyDescent="0.35">
      <c r="A25" s="262">
        <f t="shared" si="7"/>
        <v>21</v>
      </c>
      <c r="B25" t="s">
        <v>61</v>
      </c>
      <c r="C25" t="str">
        <f>'QS Certified'!C20</f>
        <v>Mediatech</v>
      </c>
      <c r="D25" s="263">
        <f>VLOOKUP(C25,'Consultant Summary'!B23:G178,6,0)</f>
        <v>190572</v>
      </c>
      <c r="E25" s="423">
        <f>VLOOKUP(C25,'QS Certified'!$C$2:$J$54,7,0)</f>
        <v>103072</v>
      </c>
      <c r="F25" s="592">
        <f>VLOOKUP(C25,'QS Certified'!$C$2:$J$54,8,0)</f>
        <v>44889</v>
      </c>
      <c r="G25" s="353"/>
      <c r="H25" s="353"/>
      <c r="I25" s="263">
        <f>IF($F25&lt;I$3,$X25,0)</f>
        <v>12500</v>
      </c>
      <c r="J25" s="263">
        <f>IF($F25&lt;J$3,$X25,0)</f>
        <v>12500</v>
      </c>
      <c r="K25" s="263">
        <f t="shared" ref="K25:O29" si="17">IF($F25&lt;K$3,$X25,0)</f>
        <v>12500</v>
      </c>
      <c r="L25" s="263">
        <f t="shared" si="17"/>
        <v>12500</v>
      </c>
      <c r="M25" s="263">
        <f t="shared" si="17"/>
        <v>12500</v>
      </c>
      <c r="N25" s="263">
        <f t="shared" si="17"/>
        <v>12500</v>
      </c>
      <c r="O25" s="263">
        <f t="shared" si="17"/>
        <v>12500</v>
      </c>
      <c r="Q25" s="263">
        <f t="shared" si="16"/>
        <v>190572</v>
      </c>
      <c r="T25" s="316">
        <f t="shared" ref="T25:T33" si="18">D25-E25</f>
        <v>87500</v>
      </c>
      <c r="U25" s="316">
        <f t="shared" ref="U25:U33" si="19">Q25-D25</f>
        <v>0</v>
      </c>
      <c r="V25">
        <f t="shared" si="4"/>
        <v>189</v>
      </c>
      <c r="W25">
        <f t="shared" si="5"/>
        <v>7</v>
      </c>
      <c r="X25" s="316">
        <f>T25/W25</f>
        <v>12500</v>
      </c>
    </row>
    <row r="26" spans="1:24" x14ac:dyDescent="0.35">
      <c r="A26" s="262">
        <f t="shared" si="7"/>
        <v>22</v>
      </c>
      <c r="B26" t="s">
        <v>63</v>
      </c>
      <c r="C26" t="str">
        <f>'QS Certified'!C21</f>
        <v>Vortex</v>
      </c>
      <c r="D26" s="263">
        <f>VLOOKUP(C26,'Consultant Summary'!B24:G179,6,0)</f>
        <v>206500</v>
      </c>
      <c r="E26" s="423">
        <f>VLOOKUP(C26,'QS Certified'!$C$2:$J$54,7,0)</f>
        <v>143350</v>
      </c>
      <c r="F26" s="592">
        <f>VLOOKUP(C26,'QS Certified'!$C$2:$J$54,8,0)</f>
        <v>44920</v>
      </c>
      <c r="H26" s="316"/>
      <c r="I26" s="353"/>
      <c r="J26" s="263">
        <f>IF($F26&lt;J$3,$X26,0)</f>
        <v>10525</v>
      </c>
      <c r="K26" s="263">
        <f t="shared" si="17"/>
        <v>10525</v>
      </c>
      <c r="L26" s="263">
        <f t="shared" si="17"/>
        <v>10525</v>
      </c>
      <c r="M26" s="263">
        <f t="shared" si="17"/>
        <v>10525</v>
      </c>
      <c r="N26" s="263">
        <f t="shared" si="17"/>
        <v>10525</v>
      </c>
      <c r="O26" s="263">
        <f t="shared" si="17"/>
        <v>10525</v>
      </c>
      <c r="Q26" s="263">
        <f t="shared" si="16"/>
        <v>206500</v>
      </c>
      <c r="T26" s="316">
        <f t="shared" si="18"/>
        <v>63150</v>
      </c>
      <c r="U26" s="316">
        <f t="shared" si="19"/>
        <v>0</v>
      </c>
      <c r="V26">
        <f t="shared" si="4"/>
        <v>158</v>
      </c>
      <c r="W26">
        <f t="shared" si="5"/>
        <v>6</v>
      </c>
      <c r="X26" s="316">
        <f t="shared" si="6"/>
        <v>10525</v>
      </c>
    </row>
    <row r="27" spans="1:24" x14ac:dyDescent="0.35">
      <c r="A27" s="262">
        <f t="shared" si="7"/>
        <v>23</v>
      </c>
      <c r="B27" t="s">
        <v>219</v>
      </c>
      <c r="C27" t="str">
        <f>'QS Certified'!C22</f>
        <v>BSBG</v>
      </c>
      <c r="D27" s="263">
        <f>VLOOKUP(C27,'Consultant Summary'!B4:G159,6,0)</f>
        <v>3419895</v>
      </c>
      <c r="E27" s="423">
        <f>VLOOKUP(C27,'QS Certified'!$C$22:$J$54,7,0)</f>
        <v>3117694</v>
      </c>
      <c r="F27" s="592">
        <f>VLOOKUP(C27,'QS Certified'!$C$22:$J$54,8,0)</f>
        <v>44920</v>
      </c>
      <c r="H27" s="353"/>
      <c r="I27" s="353"/>
      <c r="J27" s="263">
        <f>IF($F27&lt;J$3,$X27,0)</f>
        <v>50366.833333333336</v>
      </c>
      <c r="K27" s="263">
        <f t="shared" si="17"/>
        <v>50366.833333333336</v>
      </c>
      <c r="L27" s="263">
        <f t="shared" si="17"/>
        <v>50366.833333333336</v>
      </c>
      <c r="M27" s="263">
        <f t="shared" si="17"/>
        <v>50366.833333333336</v>
      </c>
      <c r="N27" s="263">
        <f t="shared" si="17"/>
        <v>50366.833333333336</v>
      </c>
      <c r="O27" s="263">
        <f t="shared" si="17"/>
        <v>50366.833333333336</v>
      </c>
      <c r="Q27" s="263">
        <f t="shared" si="16"/>
        <v>3419895.0000000009</v>
      </c>
      <c r="T27" s="316">
        <f t="shared" si="18"/>
        <v>302201</v>
      </c>
      <c r="U27" s="316">
        <f t="shared" si="19"/>
        <v>0</v>
      </c>
      <c r="V27">
        <f t="shared" si="4"/>
        <v>158</v>
      </c>
      <c r="W27">
        <f t="shared" si="5"/>
        <v>6</v>
      </c>
      <c r="X27" s="316">
        <f t="shared" si="6"/>
        <v>50366.833333333336</v>
      </c>
    </row>
    <row r="28" spans="1:24" x14ac:dyDescent="0.35">
      <c r="A28" s="262">
        <f t="shared" si="7"/>
        <v>24</v>
      </c>
      <c r="B28" t="s">
        <v>224</v>
      </c>
      <c r="C28" t="str">
        <f>'QS Certified'!C23</f>
        <v>GAJ</v>
      </c>
      <c r="D28" s="263">
        <f>VLOOKUP(C28,'Consultant Summary'!B10:G165,6,0)</f>
        <v>1125100.4100000001</v>
      </c>
      <c r="E28" s="423">
        <f>VLOOKUP(C28,'QS Certified'!$C$22:$J$54,7,0)</f>
        <v>397704.42</v>
      </c>
      <c r="F28" s="592">
        <f>VLOOKUP(C28,'QS Certified'!$C$22:$J$54,8,0)</f>
        <v>44920</v>
      </c>
      <c r="G28" s="353"/>
      <c r="H28" s="353"/>
      <c r="I28" s="353"/>
      <c r="J28" s="263">
        <f>IF($F28&lt;J$3,$X28,0)</f>
        <v>121232.66500000004</v>
      </c>
      <c r="K28" s="263">
        <f t="shared" si="17"/>
        <v>121232.66500000004</v>
      </c>
      <c r="L28" s="263">
        <f t="shared" si="17"/>
        <v>121232.66500000004</v>
      </c>
      <c r="M28" s="263">
        <f t="shared" si="17"/>
        <v>121232.66500000004</v>
      </c>
      <c r="N28" s="263">
        <f t="shared" si="17"/>
        <v>121232.66500000004</v>
      </c>
      <c r="O28" s="263">
        <f t="shared" si="17"/>
        <v>121232.66500000004</v>
      </c>
      <c r="P28" s="316"/>
      <c r="Q28" s="263">
        <f t="shared" si="15"/>
        <v>1125100.4100000001</v>
      </c>
      <c r="T28" s="316">
        <f t="shared" si="18"/>
        <v>727395.99000000022</v>
      </c>
      <c r="U28" s="316">
        <f t="shared" si="19"/>
        <v>0</v>
      </c>
      <c r="V28">
        <f t="shared" si="4"/>
        <v>158</v>
      </c>
      <c r="W28">
        <f t="shared" si="5"/>
        <v>6</v>
      </c>
      <c r="X28" s="316">
        <f t="shared" si="6"/>
        <v>121232.66500000004</v>
      </c>
    </row>
    <row r="29" spans="1:24" x14ac:dyDescent="0.35">
      <c r="A29" s="262">
        <f t="shared" si="7"/>
        <v>25</v>
      </c>
      <c r="B29" t="s">
        <v>69</v>
      </c>
      <c r="C29" t="str">
        <f>'QS Certified'!C24</f>
        <v>CEC</v>
      </c>
      <c r="D29" s="263">
        <f>VLOOKUP(C29,'Consultant Summary'!B25:G180,6,0)</f>
        <v>781981.22</v>
      </c>
      <c r="E29" s="423">
        <f>VLOOKUP(C29,'QS Certified'!$C$22:$J$54,7,0)</f>
        <v>700731.22</v>
      </c>
      <c r="F29" s="592">
        <f>VLOOKUP(C29,'QS Certified'!$C$22:$J$54,8,0)</f>
        <v>44920</v>
      </c>
      <c r="H29" s="357"/>
      <c r="I29" s="357"/>
      <c r="J29" s="263">
        <f>IF($F29&lt;J$3,$X29,0)</f>
        <v>13541.666666666666</v>
      </c>
      <c r="K29" s="263">
        <f t="shared" si="17"/>
        <v>13541.666666666666</v>
      </c>
      <c r="L29" s="263">
        <f t="shared" si="17"/>
        <v>13541.666666666666</v>
      </c>
      <c r="M29" s="263">
        <f>IF($F29&lt;M$3,$X29,0)</f>
        <v>13541.666666666666</v>
      </c>
      <c r="N29" s="263">
        <f t="shared" si="17"/>
        <v>13541.666666666666</v>
      </c>
      <c r="O29" s="263">
        <f t="shared" si="17"/>
        <v>13541.666666666666</v>
      </c>
      <c r="Q29" s="263">
        <f t="shared" ref="Q29:Q34" si="20">SUM(E29,G29:O29)+P29</f>
        <v>781981.21999999974</v>
      </c>
      <c r="T29" s="316">
        <f t="shared" si="18"/>
        <v>81250</v>
      </c>
      <c r="U29" s="316">
        <f t="shared" si="19"/>
        <v>0</v>
      </c>
      <c r="V29">
        <f t="shared" si="4"/>
        <v>158</v>
      </c>
      <c r="W29">
        <f t="shared" si="5"/>
        <v>6</v>
      </c>
      <c r="X29" s="316">
        <f t="shared" si="6"/>
        <v>13541.666666666666</v>
      </c>
    </row>
    <row r="30" spans="1:24" x14ac:dyDescent="0.35">
      <c r="A30" s="262">
        <f t="shared" si="7"/>
        <v>26</v>
      </c>
      <c r="B30" t="s">
        <v>71</v>
      </c>
      <c r="C30" t="str">
        <f>'QS Certified'!C25</f>
        <v>AME</v>
      </c>
      <c r="D30" s="263">
        <f>VLOOKUP(C30,'Consultant Summary'!B26:G181,6,0)</f>
        <v>46500</v>
      </c>
      <c r="E30" s="423">
        <f>VLOOKUP(C30,'QS Certified'!$C$22:$J$54,7,0)</f>
        <v>18600</v>
      </c>
      <c r="F30" s="592">
        <f>VLOOKUP(C30,'QS Certified'!$C$22:$J$54,8,0)</f>
        <v>44826</v>
      </c>
      <c r="H30" s="353"/>
      <c r="J30" s="263">
        <f>$T30/2</f>
        <v>13950</v>
      </c>
      <c r="K30" s="263">
        <f>$T30/2</f>
        <v>13950</v>
      </c>
      <c r="Q30" s="263">
        <f t="shared" si="20"/>
        <v>46500</v>
      </c>
      <c r="T30" s="316">
        <f t="shared" si="18"/>
        <v>27900</v>
      </c>
      <c r="U30" s="316">
        <f t="shared" si="19"/>
        <v>0</v>
      </c>
      <c r="V30">
        <f t="shared" si="4"/>
        <v>252</v>
      </c>
      <c r="W30">
        <f t="shared" si="5"/>
        <v>9</v>
      </c>
      <c r="X30" s="316">
        <f t="shared" si="6"/>
        <v>4650</v>
      </c>
    </row>
    <row r="31" spans="1:24" x14ac:dyDescent="0.35">
      <c r="A31" s="262">
        <f t="shared" si="7"/>
        <v>27</v>
      </c>
      <c r="B31" t="s">
        <v>377</v>
      </c>
      <c r="C31" s="358" t="str">
        <f>'QS Certified'!C26</f>
        <v>Magnum Plus</v>
      </c>
      <c r="D31" s="263">
        <f>VLOOKUP(C31,'Consultant Summary'!B45:G200,6,0)</f>
        <v>77152.51999999999</v>
      </c>
      <c r="E31" s="423">
        <f>VLOOKUP(C31,'QS Certified'!$C$22:$J$54,7,0)</f>
        <v>41752.519999999997</v>
      </c>
      <c r="F31" s="592">
        <f>VLOOKUP(C31,'QS Certified'!$C$22:$J$54,8,0)</f>
        <v>44920</v>
      </c>
      <c r="J31" s="263">
        <f>IF($F31&lt;J$3,$X31,0)</f>
        <v>5899.9999999999991</v>
      </c>
      <c r="K31" s="263">
        <f t="shared" ref="K31:O31" si="21">IF($F31&lt;K$3,$X31,0)</f>
        <v>5899.9999999999991</v>
      </c>
      <c r="L31" s="263">
        <f t="shared" si="21"/>
        <v>5899.9999999999991</v>
      </c>
      <c r="M31" s="263">
        <f t="shared" si="21"/>
        <v>5899.9999999999991</v>
      </c>
      <c r="N31" s="263">
        <f t="shared" si="21"/>
        <v>5899.9999999999991</v>
      </c>
      <c r="O31" s="263">
        <f t="shared" si="21"/>
        <v>5899.9999999999991</v>
      </c>
      <c r="Q31" s="263">
        <f t="shared" si="20"/>
        <v>77152.51999999999</v>
      </c>
      <c r="T31" s="316">
        <f t="shared" si="18"/>
        <v>35399.999999999993</v>
      </c>
      <c r="U31" s="316">
        <f t="shared" si="19"/>
        <v>0</v>
      </c>
      <c r="V31">
        <f t="shared" si="4"/>
        <v>158</v>
      </c>
      <c r="W31">
        <f t="shared" si="5"/>
        <v>6</v>
      </c>
      <c r="X31" s="316">
        <f t="shared" si="6"/>
        <v>5899.9999999999991</v>
      </c>
    </row>
    <row r="32" spans="1:24" x14ac:dyDescent="0.35">
      <c r="A32" s="262">
        <f t="shared" si="7"/>
        <v>28</v>
      </c>
      <c r="B32" s="358" t="s">
        <v>236</v>
      </c>
      <c r="C32" s="358" t="str">
        <f>'QS Certified'!C27</f>
        <v>Danial Turner</v>
      </c>
      <c r="D32" s="263">
        <f>VLOOKUP(C32,'Consultant Summary'!B32:G187,6,0)</f>
        <v>228600</v>
      </c>
      <c r="E32" s="423">
        <f>VLOOKUP(C32,'QS Certified'!$C$22:$J$54,7,0)</f>
        <v>228600</v>
      </c>
      <c r="F32" s="592">
        <f>VLOOKUP(C32,'QS Certified'!$C$22:$J$54,8,0)</f>
        <v>44857</v>
      </c>
      <c r="G32" s="356"/>
      <c r="H32" s="356"/>
      <c r="I32" s="356"/>
      <c r="J32" s="356"/>
      <c r="K32" s="356"/>
      <c r="L32" s="356"/>
      <c r="Q32" s="263">
        <f t="shared" si="20"/>
        <v>228600</v>
      </c>
      <c r="T32" s="316">
        <f t="shared" si="18"/>
        <v>0</v>
      </c>
      <c r="U32" s="316">
        <f t="shared" si="19"/>
        <v>0</v>
      </c>
      <c r="V32">
        <f t="shared" si="4"/>
        <v>221</v>
      </c>
      <c r="W32">
        <f t="shared" si="5"/>
        <v>8</v>
      </c>
      <c r="X32" s="316">
        <f t="shared" si="6"/>
        <v>0</v>
      </c>
    </row>
    <row r="33" spans="1:24" x14ac:dyDescent="0.35">
      <c r="A33" s="262">
        <f t="shared" si="7"/>
        <v>29</v>
      </c>
      <c r="B33" t="s">
        <v>75</v>
      </c>
      <c r="C33" t="str">
        <f>'QS Certified'!C28</f>
        <v>AMELIA</v>
      </c>
      <c r="D33" s="263">
        <f>VLOOKUP(C33,'Consultant Summary'!B27:G182,6,0)</f>
        <v>3559806.25</v>
      </c>
      <c r="E33" s="423">
        <f>VLOOKUP(C33,'QS Certified'!$C$22:$J$54,7,0)</f>
        <v>1059350.6000000001</v>
      </c>
      <c r="F33" s="592">
        <f>VLOOKUP(C33,'QS Certified'!$C$22:$J$54,8,0)</f>
        <v>44952</v>
      </c>
      <c r="H33" s="353"/>
      <c r="I33" s="316"/>
      <c r="J33" s="263">
        <f>IF($F33&lt;J$3,$X33,0)</f>
        <v>0</v>
      </c>
      <c r="K33" s="263">
        <f t="shared" ref="K33:O33" si="22">IF($F33&lt;K$3,$X33,0)</f>
        <v>500091.13</v>
      </c>
      <c r="L33" s="263">
        <f t="shared" si="22"/>
        <v>500091.13</v>
      </c>
      <c r="M33" s="263">
        <f t="shared" si="22"/>
        <v>500091.13</v>
      </c>
      <c r="N33" s="263">
        <f t="shared" si="22"/>
        <v>500091.13</v>
      </c>
      <c r="O33" s="263">
        <f t="shared" si="22"/>
        <v>500091.13</v>
      </c>
      <c r="Q33" s="263">
        <f t="shared" si="20"/>
        <v>3559806.2499999995</v>
      </c>
      <c r="T33" s="316">
        <f t="shared" si="18"/>
        <v>2500455.65</v>
      </c>
      <c r="U33" s="316">
        <f t="shared" si="19"/>
        <v>0</v>
      </c>
      <c r="V33">
        <f t="shared" si="4"/>
        <v>126</v>
      </c>
      <c r="W33">
        <f t="shared" si="5"/>
        <v>5</v>
      </c>
      <c r="X33" s="316">
        <f t="shared" si="6"/>
        <v>500091.13</v>
      </c>
    </row>
    <row r="34" spans="1:24" x14ac:dyDescent="0.35">
      <c r="A34" s="262">
        <f t="shared" si="7"/>
        <v>30</v>
      </c>
      <c r="B34" t="s">
        <v>77</v>
      </c>
      <c r="C34" t="s">
        <v>78</v>
      </c>
      <c r="E34" s="423">
        <v>17414.25</v>
      </c>
      <c r="F34" s="592"/>
      <c r="I34" s="316"/>
      <c r="Q34" s="263">
        <f t="shared" si="20"/>
        <v>17414.25</v>
      </c>
      <c r="T34" s="316"/>
      <c r="U34" s="316"/>
      <c r="V34">
        <f t="shared" si="4"/>
        <v>45078</v>
      </c>
      <c r="W34">
        <f t="shared" si="5"/>
        <v>6</v>
      </c>
      <c r="X34" s="316">
        <f t="shared" si="6"/>
        <v>0</v>
      </c>
    </row>
    <row r="35" spans="1:24" x14ac:dyDescent="0.35">
      <c r="A35" s="262">
        <f t="shared" si="7"/>
        <v>31</v>
      </c>
      <c r="B35" t="s">
        <v>230</v>
      </c>
      <c r="C35" t="s">
        <v>156</v>
      </c>
      <c r="E35" s="423">
        <v>146480</v>
      </c>
      <c r="F35" s="592"/>
      <c r="G35" s="356"/>
      <c r="H35" s="316"/>
      <c r="I35" s="316"/>
      <c r="J35" s="316"/>
      <c r="K35" s="316"/>
      <c r="L35" s="316"/>
      <c r="Q35" s="263">
        <f t="shared" si="15"/>
        <v>146480</v>
      </c>
      <c r="T35" s="316"/>
      <c r="U35" s="316"/>
      <c r="V35">
        <f t="shared" si="4"/>
        <v>45078</v>
      </c>
      <c r="W35">
        <f t="shared" si="5"/>
        <v>6</v>
      </c>
      <c r="X35" s="316">
        <f t="shared" si="6"/>
        <v>0</v>
      </c>
    </row>
    <row r="36" spans="1:24" x14ac:dyDescent="0.35">
      <c r="A36" s="262">
        <f t="shared" si="7"/>
        <v>32</v>
      </c>
      <c r="B36" s="358" t="s">
        <v>234</v>
      </c>
      <c r="C36" s="358" t="str">
        <f>'QS Certified'!C31</f>
        <v>EMTEC</v>
      </c>
      <c r="D36" s="263">
        <f>VLOOKUP(C36,'Consultant Summary'!B31:G186,6,0)</f>
        <v>55000</v>
      </c>
      <c r="E36" s="423">
        <f>VLOOKUP(C36,'QS Certified'!$C$22:$J$54,7,0)</f>
        <v>33000</v>
      </c>
      <c r="F36" s="592">
        <f>VLOOKUP(C36,'QS Certified'!$C$22:$J$54,8,0)</f>
        <v>44920</v>
      </c>
      <c r="I36" s="316"/>
      <c r="J36" s="263">
        <f>$T36</f>
        <v>22000</v>
      </c>
      <c r="K36" s="316"/>
      <c r="Q36" s="263">
        <f t="shared" ref="Q36:Q39" si="23">SUM(E36,G36:O36)+P36</f>
        <v>55000</v>
      </c>
      <c r="T36" s="316">
        <f t="shared" ref="T36:T53" si="24">D36-E36</f>
        <v>22000</v>
      </c>
      <c r="U36" s="316">
        <f t="shared" ref="U36:U53" si="25">Q36-D36</f>
        <v>0</v>
      </c>
      <c r="V36">
        <f t="shared" si="4"/>
        <v>158</v>
      </c>
      <c r="W36">
        <f t="shared" si="5"/>
        <v>6</v>
      </c>
      <c r="X36" s="316">
        <f t="shared" si="6"/>
        <v>3666.6666666666665</v>
      </c>
    </row>
    <row r="37" spans="1:24" x14ac:dyDescent="0.35">
      <c r="A37" s="262">
        <f t="shared" si="7"/>
        <v>33</v>
      </c>
      <c r="B37" s="358" t="s">
        <v>237</v>
      </c>
      <c r="C37" s="358" t="str">
        <f>'QS Certified'!C29</f>
        <v>Construct</v>
      </c>
      <c r="D37" s="263">
        <f>VLOOKUP(C37,'Consultant Summary'!B33:G188,6,0)</f>
        <v>1639250.1935000001</v>
      </c>
      <c r="E37" s="423">
        <f>VLOOKUP(C37,'QS Certified'!$C$22:$J$54,7,0)</f>
        <v>450034.0625</v>
      </c>
      <c r="F37" s="592">
        <f>VLOOKUP(C37,'QS Certified'!$C$22:$J$54,8,0)</f>
        <v>44857</v>
      </c>
      <c r="G37" s="356"/>
      <c r="H37" s="356"/>
      <c r="I37" s="356"/>
      <c r="J37" s="263">
        <f>IF($F37&lt;J$3,$X37,0)</f>
        <v>198202.68850000002</v>
      </c>
      <c r="K37" s="263">
        <f t="shared" ref="K37:O38" si="26">IF($F37&lt;K$3,$X37,0)</f>
        <v>198202.68850000002</v>
      </c>
      <c r="L37" s="263">
        <f t="shared" si="26"/>
        <v>198202.68850000002</v>
      </c>
      <c r="M37" s="263">
        <f t="shared" si="26"/>
        <v>198202.68850000002</v>
      </c>
      <c r="N37" s="263">
        <f t="shared" si="26"/>
        <v>198202.68850000002</v>
      </c>
      <c r="O37" s="263">
        <f t="shared" si="26"/>
        <v>198202.68850000002</v>
      </c>
      <c r="Q37" s="263">
        <f t="shared" si="23"/>
        <v>1639250.1935000001</v>
      </c>
      <c r="T37" s="316">
        <f t="shared" si="24"/>
        <v>1189216.1310000001</v>
      </c>
      <c r="U37" s="316">
        <f t="shared" si="25"/>
        <v>0</v>
      </c>
      <c r="V37">
        <f t="shared" si="4"/>
        <v>221</v>
      </c>
      <c r="W37">
        <f t="shared" si="5"/>
        <v>8</v>
      </c>
      <c r="X37" s="316">
        <f t="shared" si="6"/>
        <v>198202.68850000002</v>
      </c>
    </row>
    <row r="38" spans="1:24" x14ac:dyDescent="0.35">
      <c r="A38" s="262">
        <f t="shared" si="7"/>
        <v>34</v>
      </c>
      <c r="B38" s="358" t="s">
        <v>239</v>
      </c>
      <c r="C38" s="358" t="str">
        <f>'QS Certified'!C32</f>
        <v>Furnish Hospitality Trading</v>
      </c>
      <c r="D38" s="263">
        <f>VLOOKUP(C38,'Consultant Summary'!B34:G189,6,0)</f>
        <v>180000</v>
      </c>
      <c r="E38" s="423">
        <f>VLOOKUP(C38,'QS Certified'!$C$22:$J$54,7,0)</f>
        <v>40000</v>
      </c>
      <c r="F38" s="592">
        <f>VLOOKUP(C38,'QS Certified'!$C$22:$J$54,8,0)</f>
        <v>44889</v>
      </c>
      <c r="G38" s="359"/>
      <c r="H38" s="359"/>
      <c r="I38" s="263">
        <f>IF($F38&lt;I$3,$X38,0)</f>
        <v>20000</v>
      </c>
      <c r="J38" s="263">
        <f>IF($F38&lt;J$3,$X38,0)</f>
        <v>20000</v>
      </c>
      <c r="K38" s="263">
        <f t="shared" si="26"/>
        <v>20000</v>
      </c>
      <c r="L38" s="263">
        <f t="shared" si="26"/>
        <v>20000</v>
      </c>
      <c r="M38" s="263">
        <f t="shared" si="26"/>
        <v>20000</v>
      </c>
      <c r="N38" s="263">
        <f t="shared" si="26"/>
        <v>20000</v>
      </c>
      <c r="O38" s="263">
        <f t="shared" si="26"/>
        <v>20000</v>
      </c>
      <c r="Q38" s="263">
        <f t="shared" si="23"/>
        <v>180000</v>
      </c>
      <c r="T38" s="316">
        <f t="shared" si="24"/>
        <v>140000</v>
      </c>
      <c r="U38" s="316">
        <f t="shared" si="25"/>
        <v>0</v>
      </c>
      <c r="V38">
        <f t="shared" si="4"/>
        <v>189</v>
      </c>
      <c r="W38">
        <f t="shared" si="5"/>
        <v>7</v>
      </c>
      <c r="X38" s="316">
        <f>T38/W38</f>
        <v>20000</v>
      </c>
    </row>
    <row r="39" spans="1:24" x14ac:dyDescent="0.35">
      <c r="A39" s="262">
        <f t="shared" si="7"/>
        <v>35</v>
      </c>
      <c r="B39" s="358" t="s">
        <v>378</v>
      </c>
      <c r="C39" s="358" t="str">
        <f>'QS Certified'!C30</f>
        <v>Salama</v>
      </c>
      <c r="D39" s="263">
        <f>VLOOKUP(C39,'Consultant Summary'!B35:G190,6,0)</f>
        <v>340000</v>
      </c>
      <c r="E39" s="423">
        <f>VLOOKUP(C39,'QS Certified'!$C$22:$J$54,7,0)</f>
        <v>340000</v>
      </c>
      <c r="F39" s="592">
        <f>VLOOKUP(C39,'QS Certified'!$C$22:$J$54,8,0)</f>
        <v>44889</v>
      </c>
      <c r="G39" s="359"/>
      <c r="H39" s="359"/>
      <c r="I39" s="359"/>
      <c r="J39" s="359"/>
      <c r="K39" s="359"/>
      <c r="L39" s="359"/>
      <c r="Q39" s="263">
        <f t="shared" si="23"/>
        <v>340000</v>
      </c>
      <c r="T39" s="316">
        <f t="shared" si="24"/>
        <v>0</v>
      </c>
      <c r="U39" s="316">
        <f t="shared" si="25"/>
        <v>0</v>
      </c>
      <c r="V39">
        <f t="shared" si="4"/>
        <v>189</v>
      </c>
      <c r="W39">
        <f t="shared" si="5"/>
        <v>7</v>
      </c>
      <c r="X39" s="316">
        <f t="shared" si="6"/>
        <v>0</v>
      </c>
    </row>
    <row r="40" spans="1:24" x14ac:dyDescent="0.35">
      <c r="A40" s="360"/>
      <c r="B40" s="360"/>
      <c r="C40" s="360"/>
      <c r="D40" s="637"/>
      <c r="E40" s="361"/>
      <c r="F40" s="589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T40" s="316">
        <f t="shared" si="24"/>
        <v>0</v>
      </c>
      <c r="U40" s="316">
        <f t="shared" si="25"/>
        <v>0</v>
      </c>
      <c r="V40">
        <f t="shared" si="4"/>
        <v>45078</v>
      </c>
      <c r="W40">
        <f t="shared" si="5"/>
        <v>6</v>
      </c>
      <c r="X40" s="316">
        <f t="shared" si="6"/>
        <v>0</v>
      </c>
    </row>
    <row r="41" spans="1:24" x14ac:dyDescent="0.35">
      <c r="A41" s="262">
        <f>+A39+1</f>
        <v>36</v>
      </c>
      <c r="B41" s="358" t="s">
        <v>240</v>
      </c>
      <c r="C41" s="358" t="str">
        <f>'QS Certified'!C41</f>
        <v>FOURTH</v>
      </c>
      <c r="D41" s="263">
        <f>VLOOKUP(C41,'Consultant Summary'!B38:G193,6,0)</f>
        <v>147040</v>
      </c>
      <c r="E41" s="423">
        <f>VLOOKUP(C41,'QS Certified'!$C$22:$J$54,7,0)</f>
        <v>20218</v>
      </c>
      <c r="F41" s="592">
        <f>VLOOKUP(C41,'QS Certified'!$C$22:$J$54,8,0)</f>
        <v>44857</v>
      </c>
      <c r="G41" s="359"/>
      <c r="H41" s="359"/>
      <c r="I41" s="359"/>
      <c r="J41" s="263">
        <f>IF($F41&lt;J$3,$X41,0)</f>
        <v>21137</v>
      </c>
      <c r="K41" s="263">
        <f t="shared" ref="K41:O41" si="27">IF($F41&lt;K$3,$X41,0)</f>
        <v>21137</v>
      </c>
      <c r="L41" s="263">
        <f t="shared" si="27"/>
        <v>21137</v>
      </c>
      <c r="M41" s="263">
        <f t="shared" si="27"/>
        <v>21137</v>
      </c>
      <c r="N41" s="263">
        <f t="shared" si="27"/>
        <v>21137</v>
      </c>
      <c r="O41" s="263">
        <f t="shared" si="27"/>
        <v>21137</v>
      </c>
      <c r="Q41" s="263">
        <f>SUM(E41,G41:O41)+P41</f>
        <v>147040</v>
      </c>
      <c r="T41" s="316">
        <f t="shared" si="24"/>
        <v>126822</v>
      </c>
      <c r="U41" s="316">
        <f t="shared" si="25"/>
        <v>0</v>
      </c>
      <c r="V41">
        <f t="shared" si="4"/>
        <v>221</v>
      </c>
      <c r="W41">
        <f t="shared" si="5"/>
        <v>8</v>
      </c>
      <c r="X41" s="316">
        <f t="shared" si="6"/>
        <v>21137</v>
      </c>
    </row>
    <row r="42" spans="1:24" x14ac:dyDescent="0.35">
      <c r="A42" s="262">
        <f>+A41+1</f>
        <v>37</v>
      </c>
      <c r="B42" s="358" t="s">
        <v>241</v>
      </c>
      <c r="C42" s="358" t="str">
        <f>'QS Certified'!C39</f>
        <v>Elitser Technologies</v>
      </c>
      <c r="D42" s="263">
        <f>VLOOKUP(C42,'Consultant Summary'!B39:G194,6,0)</f>
        <v>35415</v>
      </c>
      <c r="E42" s="423">
        <f>VLOOKUP(C42,'QS Certified'!$C$22:$J$54,7,0)</f>
        <v>35415</v>
      </c>
      <c r="F42" s="592">
        <f>VLOOKUP(C42,'QS Certified'!$C$22:$J$54,8,0)</f>
        <v>44857</v>
      </c>
      <c r="G42" s="359"/>
      <c r="H42" s="359"/>
      <c r="I42" s="359"/>
      <c r="J42" s="359"/>
      <c r="K42" s="359"/>
      <c r="L42" s="359"/>
      <c r="Q42" s="263">
        <f>SUM(E42,G42:O42)+P42</f>
        <v>35415</v>
      </c>
      <c r="T42" s="316">
        <f t="shared" si="24"/>
        <v>0</v>
      </c>
      <c r="U42" s="316">
        <f t="shared" si="25"/>
        <v>0</v>
      </c>
      <c r="V42">
        <f t="shared" si="4"/>
        <v>221</v>
      </c>
      <c r="W42">
        <f t="shared" si="5"/>
        <v>8</v>
      </c>
      <c r="X42" s="316">
        <f t="shared" si="6"/>
        <v>0</v>
      </c>
    </row>
    <row r="43" spans="1:24" x14ac:dyDescent="0.35">
      <c r="A43" s="262">
        <f t="shared" ref="A43:A61" si="28">+A42+1</f>
        <v>38</v>
      </c>
      <c r="B43" s="358" t="s">
        <v>242</v>
      </c>
      <c r="C43" s="358" t="str">
        <f>'QS Certified'!C40</f>
        <v>IGME</v>
      </c>
      <c r="D43" s="263">
        <f>VLOOKUP(C43,'Consultant Summary'!B40:G195,6,0)</f>
        <v>83758</v>
      </c>
      <c r="E43" s="423">
        <f>VLOOKUP(C43,'QS Certified'!$C$22:$J$54,7,0)</f>
        <v>83758</v>
      </c>
      <c r="F43" s="592">
        <f>VLOOKUP(C43,'QS Certified'!$C$22:$J$54,8,0)</f>
        <v>44889</v>
      </c>
      <c r="G43" s="359"/>
      <c r="H43" s="359"/>
      <c r="I43" s="359"/>
      <c r="J43" s="359"/>
      <c r="K43" s="359"/>
      <c r="L43" s="359"/>
      <c r="Q43" s="263">
        <f>SUM(E43,G43:O43)+P43</f>
        <v>83758</v>
      </c>
      <c r="T43" s="316">
        <f t="shared" si="24"/>
        <v>0</v>
      </c>
      <c r="U43" s="316">
        <f t="shared" si="25"/>
        <v>0</v>
      </c>
      <c r="V43">
        <f t="shared" si="4"/>
        <v>189</v>
      </c>
      <c r="W43">
        <f t="shared" si="5"/>
        <v>7</v>
      </c>
      <c r="X43" s="316">
        <f t="shared" si="6"/>
        <v>0</v>
      </c>
    </row>
    <row r="44" spans="1:24" x14ac:dyDescent="0.35">
      <c r="A44" s="262">
        <f t="shared" si="28"/>
        <v>39</v>
      </c>
      <c r="B44" s="358" t="s">
        <v>239</v>
      </c>
      <c r="C44" s="358" t="str">
        <f>'QS Certified'!C44</f>
        <v>Elite Document Solutions Ltd</v>
      </c>
      <c r="D44" s="263">
        <f>VLOOKUP(C44,'Consultant Summary'!B41:G196,6,0)</f>
        <v>159899.6</v>
      </c>
      <c r="E44" s="423">
        <f>VLOOKUP(C44,'QS Certified'!$C$22:$J$54,7,0)</f>
        <v>159899.6</v>
      </c>
      <c r="F44" s="592">
        <f>VLOOKUP(C44,'QS Certified'!$C$22:$J$54,8,0)</f>
        <v>44920</v>
      </c>
      <c r="Q44" s="263">
        <f t="shared" ref="Q44:Q61" si="29">SUM(E44,G44:O44)+P44</f>
        <v>159899.6</v>
      </c>
      <c r="T44" s="316">
        <f t="shared" si="24"/>
        <v>0</v>
      </c>
      <c r="U44" s="316">
        <f t="shared" si="25"/>
        <v>0</v>
      </c>
      <c r="V44">
        <f t="shared" si="4"/>
        <v>158</v>
      </c>
      <c r="W44">
        <f t="shared" si="5"/>
        <v>6</v>
      </c>
      <c r="X44" s="316">
        <f t="shared" si="6"/>
        <v>0</v>
      </c>
    </row>
    <row r="45" spans="1:24" x14ac:dyDescent="0.35">
      <c r="A45" s="262">
        <f t="shared" si="28"/>
        <v>40</v>
      </c>
      <c r="B45" s="358" t="s">
        <v>242</v>
      </c>
      <c r="C45" s="358" t="str">
        <f>'QS Certified'!C42</f>
        <v>Infrateq</v>
      </c>
      <c r="D45" s="263">
        <f>VLOOKUP(C45,'Consultant Summary'!B42:G197,6,0)</f>
        <v>128500</v>
      </c>
      <c r="E45" s="423">
        <f>VLOOKUP(C45,'QS Certified'!$C$22:$J$54,7,0)</f>
        <v>107500</v>
      </c>
      <c r="F45" s="592">
        <f>VLOOKUP(C45,'QS Certified'!$C$22:$J$54,8,0)</f>
        <v>44952</v>
      </c>
      <c r="J45" s="263"/>
      <c r="K45" s="263">
        <f>$T45</f>
        <v>21000</v>
      </c>
      <c r="Q45" s="263">
        <f t="shared" si="29"/>
        <v>128500</v>
      </c>
      <c r="T45" s="316">
        <f t="shared" si="24"/>
        <v>21000</v>
      </c>
      <c r="U45" s="316">
        <f t="shared" si="25"/>
        <v>0</v>
      </c>
      <c r="V45">
        <f t="shared" si="4"/>
        <v>126</v>
      </c>
      <c r="W45">
        <f t="shared" si="5"/>
        <v>5</v>
      </c>
      <c r="X45" s="316">
        <f t="shared" si="6"/>
        <v>4200</v>
      </c>
    </row>
    <row r="46" spans="1:24" x14ac:dyDescent="0.35">
      <c r="A46" s="262">
        <f t="shared" si="28"/>
        <v>41</v>
      </c>
      <c r="B46" s="358" t="s">
        <v>242</v>
      </c>
      <c r="C46" s="358" t="str">
        <f>'QS Certified'!C46</f>
        <v>Samsotech LLC</v>
      </c>
      <c r="D46" s="263">
        <f>VLOOKUP(C46,'Consultant Summary'!B43:G198,6,0)</f>
        <v>81480</v>
      </c>
      <c r="E46" s="423">
        <f>VLOOKUP(C46,'QS Certified'!$C$22:$J$54,7,0)</f>
        <v>81480</v>
      </c>
      <c r="F46" s="592">
        <f>VLOOKUP(C46,'QS Certified'!$C$22:$J$54,8,0)</f>
        <v>44920</v>
      </c>
      <c r="Q46" s="263">
        <f t="shared" si="29"/>
        <v>81480</v>
      </c>
      <c r="T46" s="316">
        <f t="shared" si="24"/>
        <v>0</v>
      </c>
      <c r="U46" s="316">
        <f t="shared" si="25"/>
        <v>0</v>
      </c>
      <c r="V46">
        <f t="shared" si="4"/>
        <v>158</v>
      </c>
      <c r="W46">
        <f t="shared" si="5"/>
        <v>6</v>
      </c>
      <c r="X46" s="316">
        <f t="shared" si="6"/>
        <v>0</v>
      </c>
    </row>
    <row r="47" spans="1:24" x14ac:dyDescent="0.35">
      <c r="A47" s="262">
        <f t="shared" si="28"/>
        <v>42</v>
      </c>
      <c r="B47" s="358" t="s">
        <v>242</v>
      </c>
      <c r="C47" s="358" t="str">
        <f>'QS Certified'!C47</f>
        <v>Budgeting Solutions Ltd</v>
      </c>
      <c r="D47" s="263">
        <f>VLOOKUP(C47,'Consultant Summary'!B44:G199,6,0)</f>
        <v>38544</v>
      </c>
      <c r="E47" s="423">
        <f>VLOOKUP(C47,'QS Certified'!$C$22:$J$54,7,0)</f>
        <v>38544</v>
      </c>
      <c r="F47" s="592">
        <f>VLOOKUP(C47,'QS Certified'!$C$22:$J$54,8,0)</f>
        <v>44952</v>
      </c>
      <c r="Q47" s="263">
        <f t="shared" si="29"/>
        <v>38544</v>
      </c>
      <c r="T47" s="316">
        <f t="shared" si="24"/>
        <v>0</v>
      </c>
      <c r="U47" s="316">
        <f t="shared" si="25"/>
        <v>0</v>
      </c>
      <c r="V47">
        <f t="shared" si="4"/>
        <v>126</v>
      </c>
      <c r="W47">
        <f t="shared" si="5"/>
        <v>5</v>
      </c>
      <c r="X47" s="316">
        <f t="shared" si="6"/>
        <v>0</v>
      </c>
    </row>
    <row r="48" spans="1:24" x14ac:dyDescent="0.35">
      <c r="A48" s="262">
        <f t="shared" si="28"/>
        <v>43</v>
      </c>
      <c r="B48" s="358" t="s">
        <v>242</v>
      </c>
      <c r="C48" s="358" t="str">
        <f>'QS Certified'!C48</f>
        <v>Key Information Technology</v>
      </c>
      <c r="D48" s="263">
        <f>VLOOKUP(C48,'Consultant Summary'!B46:G201,6,0)</f>
        <v>94696</v>
      </c>
      <c r="E48" s="423">
        <f>VLOOKUP(C48,'QS Certified'!$C$22:$J$54,7,0)</f>
        <v>56817.599999999999</v>
      </c>
      <c r="F48" s="592">
        <f>VLOOKUP(C48,'QS Certified'!$C$22:$J$54,8,0)</f>
        <v>44952</v>
      </c>
      <c r="K48" s="263">
        <f>$T48</f>
        <v>37878.400000000001</v>
      </c>
      <c r="Q48" s="263">
        <f t="shared" si="29"/>
        <v>94696</v>
      </c>
      <c r="T48" s="316">
        <f t="shared" si="24"/>
        <v>37878.400000000001</v>
      </c>
      <c r="U48" s="316">
        <f t="shared" si="25"/>
        <v>0</v>
      </c>
      <c r="V48">
        <f t="shared" si="4"/>
        <v>126</v>
      </c>
      <c r="W48">
        <f t="shared" si="5"/>
        <v>5</v>
      </c>
      <c r="X48" s="316">
        <f t="shared" si="6"/>
        <v>7575.68</v>
      </c>
    </row>
    <row r="49" spans="1:24" x14ac:dyDescent="0.35">
      <c r="A49" s="262">
        <f t="shared" si="28"/>
        <v>44</v>
      </c>
      <c r="B49" s="358" t="s">
        <v>242</v>
      </c>
      <c r="C49" s="358" t="str">
        <f>'QS Certified'!C49</f>
        <v>Al Suwaidi</v>
      </c>
      <c r="D49" s="263">
        <f>VLOOKUP(C49,'Consultant Summary'!B47:G202,6,0)</f>
        <v>11000</v>
      </c>
      <c r="E49" s="423">
        <f>VLOOKUP(C49,'QS Certified'!$C$22:$J$54,7,0)</f>
        <v>11000</v>
      </c>
      <c r="F49" s="592">
        <f>VLOOKUP(C49,'QS Certified'!$C$22:$J$54,8,0)</f>
        <v>44952</v>
      </c>
      <c r="Q49" s="263">
        <f t="shared" si="29"/>
        <v>11000</v>
      </c>
      <c r="T49" s="316">
        <f t="shared" si="24"/>
        <v>0</v>
      </c>
      <c r="U49" s="316">
        <f t="shared" si="25"/>
        <v>0</v>
      </c>
      <c r="V49">
        <f t="shared" si="4"/>
        <v>126</v>
      </c>
      <c r="W49">
        <f t="shared" si="5"/>
        <v>5</v>
      </c>
      <c r="X49" s="316">
        <f t="shared" si="6"/>
        <v>0</v>
      </c>
    </row>
    <row r="50" spans="1:24" x14ac:dyDescent="0.35">
      <c r="A50" s="262">
        <f t="shared" si="28"/>
        <v>45</v>
      </c>
      <c r="B50" t="s">
        <v>75</v>
      </c>
      <c r="C50" s="358" t="str">
        <f>'QS Certified'!C50</f>
        <v>Ayyam Gallery</v>
      </c>
      <c r="D50" s="263">
        <f>VLOOKUP(C50,'Consultant Summary'!B48:G203,6,0)</f>
        <v>183064.80000000002</v>
      </c>
      <c r="E50" s="423">
        <f>VLOOKUP(C50,'QS Certified'!$C$22:$J$54,7,0)</f>
        <v>182890.5</v>
      </c>
      <c r="F50" s="592">
        <f>VLOOKUP(C50,'QS Certified'!$C$22:$J$54,8,0)</f>
        <v>44952</v>
      </c>
      <c r="Q50" s="263">
        <f t="shared" si="29"/>
        <v>182890.5</v>
      </c>
      <c r="T50" s="316">
        <f t="shared" si="24"/>
        <v>174.30000000001746</v>
      </c>
      <c r="U50" s="316">
        <f t="shared" si="25"/>
        <v>-174.30000000001746</v>
      </c>
      <c r="V50">
        <f t="shared" si="4"/>
        <v>126</v>
      </c>
      <c r="W50">
        <f t="shared" si="5"/>
        <v>5</v>
      </c>
      <c r="X50" s="316">
        <f t="shared" si="6"/>
        <v>34.860000000003495</v>
      </c>
    </row>
    <row r="51" spans="1:24" x14ac:dyDescent="0.35">
      <c r="A51" s="262">
        <f t="shared" si="28"/>
        <v>46</v>
      </c>
      <c r="B51" s="358" t="s">
        <v>242</v>
      </c>
      <c r="C51" s="358" t="str">
        <f>'QS Certified'!C51</f>
        <v>m-hance</v>
      </c>
      <c r="D51" s="263">
        <f>VLOOKUP(C51,'Consultant Summary'!B49:G204,6,0)</f>
        <v>89345.34</v>
      </c>
      <c r="E51" s="423">
        <f>VLOOKUP(C51,'QS Certified'!$C$22:$J$54,7,0)</f>
        <v>3932.9999999999995</v>
      </c>
      <c r="F51" s="592">
        <f>VLOOKUP(C51,'QS Certified'!$C$22:$J$54,8,0)</f>
        <v>44952</v>
      </c>
      <c r="K51" s="263">
        <f t="shared" ref="J51:O56" si="30">IF($F51&lt;K$3,$X51,0)</f>
        <v>17082.468000000001</v>
      </c>
      <c r="L51" s="263">
        <f t="shared" si="30"/>
        <v>17082.468000000001</v>
      </c>
      <c r="M51" s="263">
        <f t="shared" si="30"/>
        <v>17082.468000000001</v>
      </c>
      <c r="N51" s="263">
        <f t="shared" si="30"/>
        <v>17082.468000000001</v>
      </c>
      <c r="O51" s="263">
        <f t="shared" si="30"/>
        <v>17082.468000000001</v>
      </c>
      <c r="Q51" s="263">
        <f t="shared" si="29"/>
        <v>89345.34</v>
      </c>
      <c r="T51" s="316">
        <f t="shared" si="24"/>
        <v>85412.34</v>
      </c>
      <c r="U51" s="316">
        <f t="shared" si="25"/>
        <v>0</v>
      </c>
      <c r="V51">
        <f t="shared" si="4"/>
        <v>126</v>
      </c>
      <c r="W51">
        <f t="shared" si="5"/>
        <v>5</v>
      </c>
      <c r="X51" s="316">
        <f t="shared" si="6"/>
        <v>17082.468000000001</v>
      </c>
    </row>
    <row r="52" spans="1:24" x14ac:dyDescent="0.35">
      <c r="A52" s="262">
        <f t="shared" si="28"/>
        <v>47</v>
      </c>
      <c r="B52" s="358" t="s">
        <v>242</v>
      </c>
      <c r="C52" s="358" t="str">
        <f>'QS Certified'!C52</f>
        <v>Salt TS</v>
      </c>
      <c r="D52" s="263">
        <f>VLOOKUP(C52,'Consultant Summary'!B50:G205,6,0)</f>
        <v>146000</v>
      </c>
      <c r="E52" s="423">
        <f>VLOOKUP(C52,'QS Certified'!$C$22:$J$54,7,0)</f>
        <v>71000</v>
      </c>
      <c r="F52" s="592">
        <f>VLOOKUP(C52,'QS Certified'!$C$22:$J$54,8,0)</f>
        <v>44952</v>
      </c>
      <c r="K52" s="263">
        <f t="shared" si="30"/>
        <v>15000</v>
      </c>
      <c r="L52" s="263">
        <f t="shared" si="30"/>
        <v>15000</v>
      </c>
      <c r="M52" s="263">
        <f t="shared" si="30"/>
        <v>15000</v>
      </c>
      <c r="N52" s="263">
        <f t="shared" si="30"/>
        <v>15000</v>
      </c>
      <c r="O52" s="263">
        <f t="shared" si="30"/>
        <v>15000</v>
      </c>
      <c r="Q52" s="263">
        <f t="shared" si="29"/>
        <v>146000</v>
      </c>
      <c r="T52" s="316">
        <f t="shared" si="24"/>
        <v>75000</v>
      </c>
      <c r="U52" s="316">
        <f t="shared" si="25"/>
        <v>0</v>
      </c>
      <c r="V52">
        <f t="shared" si="4"/>
        <v>126</v>
      </c>
      <c r="W52">
        <f t="shared" si="5"/>
        <v>5</v>
      </c>
      <c r="X52" s="316">
        <f t="shared" si="6"/>
        <v>15000</v>
      </c>
    </row>
    <row r="53" spans="1:24" x14ac:dyDescent="0.35">
      <c r="A53" s="262">
        <f t="shared" si="28"/>
        <v>48</v>
      </c>
      <c r="B53" s="358" t="s">
        <v>242</v>
      </c>
      <c r="C53" s="358" t="str">
        <f>'QS Certified'!C53</f>
        <v>SevenRooms</v>
      </c>
      <c r="D53" s="263">
        <f>VLOOKUP(C53,'Consultant Summary'!B51:G206,6,0)</f>
        <v>84410</v>
      </c>
      <c r="E53" s="423">
        <f>VLOOKUP(C53,'QS Certified'!$C$22:$J$54,7,0)</f>
        <v>5138</v>
      </c>
      <c r="F53" s="592">
        <f>VLOOKUP(C53,'QS Certified'!$C$22:$J$54,8,0)</f>
        <v>44952</v>
      </c>
      <c r="K53" s="263">
        <f t="shared" si="30"/>
        <v>15854.4</v>
      </c>
      <c r="L53" s="263">
        <f t="shared" si="30"/>
        <v>15854.4</v>
      </c>
      <c r="M53" s="263">
        <f t="shared" si="30"/>
        <v>15854.4</v>
      </c>
      <c r="N53" s="263">
        <f t="shared" si="30"/>
        <v>15854.4</v>
      </c>
      <c r="O53" s="263">
        <f t="shared" si="30"/>
        <v>15854.4</v>
      </c>
      <c r="Q53" s="263">
        <f t="shared" si="29"/>
        <v>84410</v>
      </c>
      <c r="T53" s="316">
        <f t="shared" si="24"/>
        <v>79272</v>
      </c>
      <c r="U53" s="316">
        <f t="shared" si="25"/>
        <v>0</v>
      </c>
      <c r="V53">
        <f t="shared" si="4"/>
        <v>126</v>
      </c>
      <c r="W53">
        <f t="shared" si="5"/>
        <v>5</v>
      </c>
      <c r="X53" s="316">
        <f t="shared" si="6"/>
        <v>15854.4</v>
      </c>
    </row>
    <row r="54" spans="1:24" x14ac:dyDescent="0.35">
      <c r="A54" s="262">
        <f t="shared" si="28"/>
        <v>49</v>
      </c>
      <c r="B54" s="358" t="s">
        <v>242</v>
      </c>
      <c r="C54" s="358" t="str">
        <f>'QS Certified'!C54</f>
        <v>Spire Solutions DMCC</v>
      </c>
      <c r="E54" s="423">
        <f>VLOOKUP(C54,'QS Certified'!$C$22:$J$54,7,0)</f>
        <v>164132.68</v>
      </c>
      <c r="F54" s="592">
        <f>VLOOKUP(C54,'QS Certified'!$C$22:$J$54,8,0)</f>
        <v>44826</v>
      </c>
      <c r="Q54" s="263">
        <f t="shared" si="29"/>
        <v>164132.68</v>
      </c>
      <c r="T54" s="316"/>
      <c r="U54" s="316"/>
      <c r="V54">
        <f t="shared" si="4"/>
        <v>252</v>
      </c>
      <c r="W54">
        <f t="shared" si="5"/>
        <v>9</v>
      </c>
      <c r="X54" s="316">
        <f t="shared" si="6"/>
        <v>0</v>
      </c>
    </row>
    <row r="55" spans="1:24" x14ac:dyDescent="0.35">
      <c r="A55" s="262">
        <f t="shared" si="28"/>
        <v>50</v>
      </c>
      <c r="B55" s="358" t="s">
        <v>242</v>
      </c>
      <c r="C55" s="358" t="str">
        <f>'QS Certified'!C43</f>
        <v>Oasys</v>
      </c>
      <c r="D55" s="263">
        <f>VLOOKUP(C55,'Consultant Summary'!B53:G208,6,0)</f>
        <v>335091</v>
      </c>
      <c r="E55" s="423">
        <f>VLOOKUP(C55,'QS Certified'!$C$22:$J$54,7,0)</f>
        <v>202505.5</v>
      </c>
      <c r="F55" s="592">
        <f>VLOOKUP(C55,'QS Certified'!$C$22:$J$54,8,0)</f>
        <v>44889</v>
      </c>
      <c r="J55" s="263">
        <f t="shared" si="30"/>
        <v>22097.583333333332</v>
      </c>
      <c r="K55" s="263">
        <f t="shared" si="30"/>
        <v>22097.583333333332</v>
      </c>
      <c r="L55" s="263">
        <f t="shared" si="30"/>
        <v>22097.583333333332</v>
      </c>
      <c r="M55" s="263">
        <f t="shared" si="30"/>
        <v>22097.583333333332</v>
      </c>
      <c r="N55" s="263">
        <f t="shared" si="30"/>
        <v>22097.583333333332</v>
      </c>
      <c r="O55" s="263">
        <f t="shared" si="30"/>
        <v>22097.583333333332</v>
      </c>
      <c r="Q55" s="263">
        <f t="shared" si="29"/>
        <v>335090.99999999994</v>
      </c>
      <c r="T55" s="316">
        <f t="shared" ref="T55:T65" si="31">D55-E55</f>
        <v>132585.5</v>
      </c>
      <c r="U55" s="316">
        <f>Q55-D55</f>
        <v>0</v>
      </c>
      <c r="V55">
        <f t="shared" si="4"/>
        <v>189</v>
      </c>
      <c r="W55">
        <f t="shared" si="5"/>
        <v>7</v>
      </c>
      <c r="X55" s="316">
        <f t="shared" si="6"/>
        <v>22097.583333333332</v>
      </c>
    </row>
    <row r="56" spans="1:24" x14ac:dyDescent="0.35">
      <c r="A56" s="262">
        <f t="shared" si="28"/>
        <v>51</v>
      </c>
      <c r="B56" s="358" t="s">
        <v>242</v>
      </c>
      <c r="C56" s="358" t="str">
        <f>'QS Certified'!C45</f>
        <v>Intelity Inc.</v>
      </c>
      <c r="D56" s="263">
        <f>VLOOKUP(C56,'Consultant Summary'!B54:G209,6,0)</f>
        <v>367000</v>
      </c>
      <c r="E56" s="423">
        <f>VLOOKUP(C56,'QS Certified'!$C$22:$J$54,7,0)</f>
        <v>169096</v>
      </c>
      <c r="F56" s="592">
        <f>VLOOKUP(C56,'QS Certified'!$C$22:$J$54,8,0)</f>
        <v>44920</v>
      </c>
      <c r="J56" s="263">
        <f t="shared" si="30"/>
        <v>32984</v>
      </c>
      <c r="K56" s="263">
        <f t="shared" si="30"/>
        <v>32984</v>
      </c>
      <c r="L56" s="263">
        <f t="shared" si="30"/>
        <v>32984</v>
      </c>
      <c r="M56" s="263">
        <f t="shared" si="30"/>
        <v>32984</v>
      </c>
      <c r="N56" s="263">
        <f t="shared" si="30"/>
        <v>32984</v>
      </c>
      <c r="O56" s="263">
        <f t="shared" si="30"/>
        <v>32984</v>
      </c>
      <c r="Q56" s="263">
        <f t="shared" si="29"/>
        <v>367000</v>
      </c>
      <c r="T56" s="316">
        <f t="shared" si="31"/>
        <v>197904</v>
      </c>
      <c r="U56" s="316">
        <f>Q56-D56</f>
        <v>0</v>
      </c>
      <c r="V56">
        <f t="shared" si="4"/>
        <v>158</v>
      </c>
      <c r="W56">
        <f t="shared" si="5"/>
        <v>6</v>
      </c>
      <c r="X56" s="316">
        <f t="shared" si="6"/>
        <v>32984</v>
      </c>
    </row>
    <row r="57" spans="1:24" x14ac:dyDescent="0.35">
      <c r="A57" s="360"/>
      <c r="B57" s="360"/>
      <c r="C57" s="360"/>
      <c r="D57" s="637"/>
      <c r="E57" s="361"/>
      <c r="F57" s="589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T57" s="316">
        <f t="shared" si="31"/>
        <v>0</v>
      </c>
      <c r="U57" s="316"/>
    </row>
    <row r="58" spans="1:24" x14ac:dyDescent="0.35">
      <c r="A58" s="262">
        <f>+A56+1</f>
        <v>52</v>
      </c>
      <c r="B58" s="358" t="s">
        <v>376</v>
      </c>
      <c r="C58" s="358" t="str">
        <f>'QS Certified'!C34</f>
        <v>Empower</v>
      </c>
      <c r="E58" s="423">
        <f>VLOOKUP(C58,'QS Certified'!$C$22:$J$54,7,0)</f>
        <v>2657537</v>
      </c>
      <c r="F58" s="592">
        <f>VLOOKUP(C58,'QS Certified'!$C$22:$J$54,8,0)</f>
        <v>44952</v>
      </c>
      <c r="Q58" s="263">
        <f t="shared" si="29"/>
        <v>2657537</v>
      </c>
      <c r="T58" s="316">
        <f t="shared" si="31"/>
        <v>-2657537</v>
      </c>
    </row>
    <row r="59" spans="1:24" x14ac:dyDescent="0.35">
      <c r="A59" s="262">
        <f t="shared" si="28"/>
        <v>53</v>
      </c>
      <c r="B59" s="358" t="s">
        <v>376</v>
      </c>
      <c r="C59" s="582" t="str">
        <f>'QS Certified'!C35</f>
        <v>DEWA</v>
      </c>
      <c r="E59" s="423">
        <f>VLOOKUP(C59,'QS Certified'!$C$22:$J$54,7,0)</f>
        <v>285755.52000000002</v>
      </c>
      <c r="F59" s="592">
        <f>VLOOKUP(C59,'QS Certified'!$C$22:$J$54,8,0)</f>
        <v>44952</v>
      </c>
      <c r="Q59" s="263">
        <f t="shared" si="29"/>
        <v>285755.52000000002</v>
      </c>
      <c r="T59" s="316">
        <f t="shared" si="31"/>
        <v>-285755.52000000002</v>
      </c>
    </row>
    <row r="60" spans="1:24" x14ac:dyDescent="0.35">
      <c r="A60" s="262">
        <f t="shared" si="28"/>
        <v>54</v>
      </c>
      <c r="B60" s="358" t="s">
        <v>376</v>
      </c>
      <c r="C60" s="582" t="str">
        <f>'QS Certified'!C36</f>
        <v>Business Bay LLC</v>
      </c>
      <c r="E60" s="423">
        <f>VLOOKUP(C60,'QS Certified'!$C$22:$J$54,7,0)</f>
        <v>17657358.289999999</v>
      </c>
      <c r="F60" s="592">
        <f>VLOOKUP(C60,'QS Certified'!$C$22:$J$54,8,0)</f>
        <v>44826</v>
      </c>
      <c r="Q60" s="263">
        <f t="shared" si="29"/>
        <v>17657358.289999999</v>
      </c>
      <c r="T60" s="316">
        <f t="shared" si="31"/>
        <v>-17657358.289999999</v>
      </c>
    </row>
    <row r="61" spans="1:24" x14ac:dyDescent="0.35">
      <c r="A61" s="262">
        <f t="shared" si="28"/>
        <v>55</v>
      </c>
      <c r="B61" s="358" t="s">
        <v>376</v>
      </c>
      <c r="C61" s="582" t="str">
        <f>'QS Certified'!C37</f>
        <v>Dubai Civil Defence</v>
      </c>
      <c r="E61" s="423">
        <f>VLOOKUP(C61,'QS Certified'!$C$22:$J$54,7,0)</f>
        <v>8020</v>
      </c>
      <c r="F61" s="592">
        <f>VLOOKUP(C61,'QS Certified'!$C$22:$J$54,8,0)</f>
        <v>44920</v>
      </c>
      <c r="Q61" s="263">
        <f t="shared" si="29"/>
        <v>8020</v>
      </c>
      <c r="T61" s="316">
        <f t="shared" si="31"/>
        <v>-8020</v>
      </c>
    </row>
    <row r="62" spans="1:24" x14ac:dyDescent="0.35">
      <c r="C62" s="358"/>
      <c r="D62" s="636"/>
      <c r="E62" s="579"/>
      <c r="F62" s="590"/>
      <c r="T62" s="316">
        <f t="shared" si="31"/>
        <v>0</v>
      </c>
    </row>
    <row r="63" spans="1:24" x14ac:dyDescent="0.35">
      <c r="Q63"/>
      <c r="T63" s="316">
        <f t="shared" si="31"/>
        <v>0</v>
      </c>
    </row>
    <row r="64" spans="1:24" x14ac:dyDescent="0.35">
      <c r="A64" s="347" t="s">
        <v>255</v>
      </c>
      <c r="T64" s="316">
        <f t="shared" si="31"/>
        <v>0</v>
      </c>
    </row>
    <row r="65" spans="1:20" s="365" customFormat="1" x14ac:dyDescent="0.35">
      <c r="A65" s="364"/>
      <c r="D65" s="367"/>
      <c r="E65" s="366"/>
      <c r="F65" s="364"/>
      <c r="T65" s="316">
        <f t="shared" si="31"/>
        <v>0</v>
      </c>
    </row>
    <row r="66" spans="1:20" s="422" customFormat="1" ht="29" x14ac:dyDescent="0.35">
      <c r="A66" s="410"/>
      <c r="B66" s="410" t="s">
        <v>243</v>
      </c>
      <c r="C66" s="410" t="s">
        <v>244</v>
      </c>
      <c r="D66" s="634"/>
      <c r="E66" s="410" t="s">
        <v>213</v>
      </c>
      <c r="F66" s="588" t="s">
        <v>214</v>
      </c>
      <c r="G66" s="411">
        <v>44835</v>
      </c>
      <c r="H66" s="411">
        <v>44866</v>
      </c>
      <c r="I66" s="411">
        <v>44896</v>
      </c>
      <c r="J66" s="411">
        <v>44927</v>
      </c>
      <c r="K66" s="411">
        <v>44958</v>
      </c>
      <c r="L66" s="411">
        <v>44986</v>
      </c>
      <c r="M66" s="411">
        <v>45017</v>
      </c>
      <c r="N66" s="411">
        <v>45047</v>
      </c>
      <c r="O66" s="411">
        <v>45078</v>
      </c>
      <c r="P66" s="411"/>
      <c r="Q66" s="410" t="s">
        <v>215</v>
      </c>
    </row>
    <row r="67" spans="1:20" x14ac:dyDescent="0.35">
      <c r="A67" s="349"/>
      <c r="B67" s="350" t="s">
        <v>216</v>
      </c>
      <c r="C67" s="351"/>
      <c r="D67" s="635"/>
      <c r="E67" s="349"/>
      <c r="F67" s="349"/>
      <c r="G67" s="349"/>
      <c r="H67" s="349"/>
      <c r="I67" s="349"/>
      <c r="J67" s="349"/>
      <c r="K67" s="349"/>
      <c r="L67" s="349"/>
      <c r="M67" s="349"/>
      <c r="N67" s="349"/>
      <c r="O67" s="349"/>
      <c r="P67" s="349"/>
      <c r="Q67" s="349"/>
    </row>
    <row r="68" spans="1:20" x14ac:dyDescent="0.35">
      <c r="A68" s="262">
        <v>1</v>
      </c>
      <c r="B68" s="354" t="s">
        <v>68</v>
      </c>
      <c r="C68" s="354" t="s">
        <v>245</v>
      </c>
      <c r="D68" s="638"/>
      <c r="E68" s="355">
        <v>839142.58095238102</v>
      </c>
      <c r="F68" s="620" t="s">
        <v>449</v>
      </c>
      <c r="G68" s="355">
        <v>125720</v>
      </c>
      <c r="H68" s="355">
        <v>125720</v>
      </c>
      <c r="I68" s="355">
        <v>106720</v>
      </c>
      <c r="J68" s="355">
        <v>106720</v>
      </c>
      <c r="K68" s="355">
        <v>106720</v>
      </c>
      <c r="L68" s="355">
        <f>80040+53360</f>
        <v>133400</v>
      </c>
      <c r="M68" s="263"/>
      <c r="Q68" s="263">
        <f t="shared" ref="Q68:Q74" si="32">SUM(E68,G68:O68)+P68</f>
        <v>1544142.580952381</v>
      </c>
    </row>
    <row r="69" spans="1:20" x14ac:dyDescent="0.35">
      <c r="A69" s="262">
        <v>2</v>
      </c>
      <c r="B69" s="354" t="s">
        <v>229</v>
      </c>
      <c r="C69" s="354" t="s">
        <v>246</v>
      </c>
      <c r="D69" s="638"/>
      <c r="E69" s="355">
        <v>674066.66666666663</v>
      </c>
      <c r="F69" s="620" t="s">
        <v>449</v>
      </c>
      <c r="G69" s="355">
        <v>102000</v>
      </c>
      <c r="H69" s="355">
        <v>102000</v>
      </c>
      <c r="I69" s="355">
        <v>102000</v>
      </c>
      <c r="J69" s="355">
        <v>102000</v>
      </c>
      <c r="K69" s="355">
        <v>102000</v>
      </c>
      <c r="L69" s="355">
        <f>51000+42933.33</f>
        <v>93933.33</v>
      </c>
      <c r="M69" s="263"/>
      <c r="Q69" s="263">
        <f t="shared" si="32"/>
        <v>1277999.9966666666</v>
      </c>
    </row>
    <row r="70" spans="1:20" x14ac:dyDescent="0.35">
      <c r="A70" s="262">
        <v>3</v>
      </c>
      <c r="B70" s="354" t="s">
        <v>184</v>
      </c>
      <c r="C70" s="354" t="s">
        <v>247</v>
      </c>
      <c r="D70" s="638"/>
      <c r="E70" s="355">
        <v>171730</v>
      </c>
      <c r="F70" s="620" t="s">
        <v>449</v>
      </c>
      <c r="G70" s="355">
        <v>21660</v>
      </c>
      <c r="H70" s="355">
        <v>21660</v>
      </c>
      <c r="I70" s="355">
        <v>21660</v>
      </c>
      <c r="J70" s="355">
        <v>21660</v>
      </c>
      <c r="K70" s="355">
        <v>20320</v>
      </c>
      <c r="L70" s="355">
        <f>20320+10400</f>
        <v>30720</v>
      </c>
      <c r="M70" s="263"/>
      <c r="Q70" s="263">
        <f t="shared" si="32"/>
        <v>309410</v>
      </c>
    </row>
    <row r="71" spans="1:20" x14ac:dyDescent="0.35">
      <c r="A71" s="262">
        <v>4</v>
      </c>
      <c r="B71" s="354" t="s">
        <v>156</v>
      </c>
      <c r="C71" s="354" t="s">
        <v>230</v>
      </c>
      <c r="D71" s="638"/>
      <c r="E71" s="355">
        <v>146480</v>
      </c>
      <c r="F71" s="620" t="s">
        <v>449</v>
      </c>
      <c r="G71" s="355">
        <v>20000</v>
      </c>
      <c r="H71" s="355">
        <v>13904</v>
      </c>
      <c r="I71" s="355">
        <v>13904</v>
      </c>
      <c r="J71" s="355">
        <v>13904</v>
      </c>
      <c r="K71" s="355">
        <v>7808</v>
      </c>
      <c r="L71" s="355"/>
      <c r="M71" s="263"/>
      <c r="Q71" s="263">
        <f t="shared" si="32"/>
        <v>216000</v>
      </c>
    </row>
    <row r="72" spans="1:20" x14ac:dyDescent="0.35">
      <c r="A72" s="262">
        <v>5</v>
      </c>
      <c r="B72" t="s">
        <v>70</v>
      </c>
      <c r="C72" t="s">
        <v>248</v>
      </c>
      <c r="E72" s="353">
        <v>50000</v>
      </c>
      <c r="F72" s="620" t="s">
        <v>449</v>
      </c>
      <c r="G72" s="353"/>
      <c r="H72" s="353">
        <v>0</v>
      </c>
      <c r="I72" s="353">
        <v>0</v>
      </c>
      <c r="J72" s="353">
        <v>0</v>
      </c>
      <c r="K72" s="353">
        <v>0</v>
      </c>
      <c r="L72" s="353">
        <v>0</v>
      </c>
      <c r="M72" s="263"/>
      <c r="Q72" s="263">
        <f t="shared" si="32"/>
        <v>50000</v>
      </c>
    </row>
    <row r="73" spans="1:20" x14ac:dyDescent="0.35">
      <c r="A73" s="262">
        <v>6</v>
      </c>
      <c r="B73" t="s">
        <v>249</v>
      </c>
      <c r="C73" t="s">
        <v>250</v>
      </c>
      <c r="E73" s="353">
        <v>18166.5</v>
      </c>
      <c r="F73" s="591" t="s">
        <v>251</v>
      </c>
      <c r="G73" s="353"/>
      <c r="H73" s="353">
        <v>0</v>
      </c>
      <c r="I73" s="353">
        <v>0</v>
      </c>
      <c r="J73" s="353">
        <v>0</v>
      </c>
      <c r="K73" s="353">
        <v>0</v>
      </c>
      <c r="L73" s="353">
        <v>0</v>
      </c>
      <c r="M73" s="263"/>
      <c r="Q73" s="263">
        <f t="shared" si="32"/>
        <v>18166.5</v>
      </c>
    </row>
    <row r="74" spans="1:20" x14ac:dyDescent="0.35">
      <c r="A74" s="262">
        <v>7</v>
      </c>
      <c r="B74" t="s">
        <v>252</v>
      </c>
      <c r="C74" t="s">
        <v>253</v>
      </c>
      <c r="E74" s="353">
        <v>257400</v>
      </c>
      <c r="F74" s="591" t="s">
        <v>254</v>
      </c>
      <c r="G74" s="353"/>
      <c r="H74" s="353"/>
      <c r="I74" s="353"/>
      <c r="J74" s="353"/>
      <c r="K74" s="353"/>
      <c r="L74" s="355">
        <v>9100</v>
      </c>
      <c r="M74" s="263"/>
      <c r="Q74" s="263">
        <f t="shared" si="32"/>
        <v>266500</v>
      </c>
    </row>
    <row r="75" spans="1:20" x14ac:dyDescent="0.35">
      <c r="A75" s="362"/>
      <c r="B75" s="362"/>
      <c r="C75" s="362"/>
      <c r="D75" s="639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3">
        <f>SUM(Q68:Q74)</f>
        <v>3682219.0776190478</v>
      </c>
    </row>
  </sheetData>
  <sheetProtection selectLockedCells="1" selectUnlockedCells="1"/>
  <phoneticPr fontId="7" type="noConversion"/>
  <pageMargins left="0.7" right="0.7" top="0.75" bottom="0.75" header="0.3" footer="0.3"/>
  <pageSetup paperSize="9" scale="2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B49E-C0E3-4D2E-8A7A-F3854ED0A94E}">
  <sheetPr>
    <pageSetUpPr fitToPage="1"/>
  </sheetPr>
  <dimension ref="B1:M68"/>
  <sheetViews>
    <sheetView view="pageBreakPreview" zoomScale="90" zoomScaleNormal="100" zoomScaleSheetLayoutView="90" workbookViewId="0">
      <selection activeCell="I2" sqref="I2:I32"/>
    </sheetView>
  </sheetViews>
  <sheetFormatPr defaultRowHeight="14.5" x14ac:dyDescent="0.35"/>
  <cols>
    <col min="1" max="1" width="2.90625" customWidth="1"/>
    <col min="2" max="2" width="5.1796875" bestFit="1" customWidth="1"/>
    <col min="3" max="3" width="25.6328125" customWidth="1"/>
    <col min="4" max="4" width="18.90625" customWidth="1"/>
    <col min="5" max="5" width="17.90625" customWidth="1"/>
    <col min="6" max="6" width="17.54296875" style="263" customWidth="1"/>
    <col min="7" max="7" width="15" customWidth="1"/>
    <col min="8" max="8" width="15.1796875" style="263" customWidth="1"/>
    <col min="9" max="9" width="14.54296875" customWidth="1"/>
    <col min="10" max="10" width="13.54296875" customWidth="1"/>
    <col min="11" max="11" width="13.81640625" customWidth="1"/>
    <col min="12" max="12" width="13.36328125" customWidth="1"/>
    <col min="13" max="13" width="11.81640625" customWidth="1"/>
    <col min="14" max="14" width="15" customWidth="1"/>
    <col min="15" max="15" width="11.90625" customWidth="1"/>
    <col min="16" max="16" width="12.6328125" customWidth="1"/>
    <col min="17" max="17" width="10.81640625" customWidth="1"/>
    <col min="18" max="18" width="16.1796875" customWidth="1"/>
  </cols>
  <sheetData>
    <row r="1" spans="2:10" ht="29" customHeight="1" thickBot="1" x14ac:dyDescent="0.4">
      <c r="B1" s="640"/>
      <c r="C1" s="641"/>
      <c r="D1" s="642">
        <v>44826</v>
      </c>
      <c r="E1" s="642">
        <v>44857</v>
      </c>
      <c r="F1" s="642">
        <v>44889</v>
      </c>
      <c r="G1" s="642">
        <v>44920</v>
      </c>
      <c r="H1" s="642">
        <v>44952</v>
      </c>
      <c r="I1" s="643" t="s">
        <v>421</v>
      </c>
      <c r="J1" s="643" t="s">
        <v>209</v>
      </c>
    </row>
    <row r="2" spans="2:10" x14ac:dyDescent="0.35">
      <c r="B2" s="402">
        <v>1</v>
      </c>
      <c r="C2" s="580" t="s">
        <v>362</v>
      </c>
      <c r="D2" s="570">
        <f>5401613.56*4.45</f>
        <v>24037180.342</v>
      </c>
      <c r="E2" s="570">
        <f>5426613.56*4.45</f>
        <v>24148430.342</v>
      </c>
      <c r="F2" s="570">
        <f>5451613.56*4.45</f>
        <v>24259680.342</v>
      </c>
      <c r="G2" s="570">
        <f>5476613.56*4.45</f>
        <v>24370930.342</v>
      </c>
      <c r="H2" s="570"/>
      <c r="I2" s="705">
        <f>MAX(D2:H2)</f>
        <v>24370930.342</v>
      </c>
      <c r="J2" s="706">
        <f>LOOKUP(I2,D2:H2,D$1:H$1)</f>
        <v>44920</v>
      </c>
    </row>
    <row r="3" spans="2:10" x14ac:dyDescent="0.35">
      <c r="B3" s="400">
        <f>1+B2</f>
        <v>2</v>
      </c>
      <c r="C3" s="576" t="s">
        <v>361</v>
      </c>
      <c r="D3" s="560">
        <f>1873301.6*3.85</f>
        <v>7212211.1600000001</v>
      </c>
      <c r="E3" s="560">
        <f>1912301.6*3.85</f>
        <v>7362361.1600000001</v>
      </c>
      <c r="F3" s="560"/>
      <c r="G3" s="560"/>
      <c r="H3" s="560"/>
      <c r="I3" s="561">
        <f>MAX(D3:H3)</f>
        <v>7362361.1600000001</v>
      </c>
      <c r="J3" s="562">
        <f>LOOKUP(I3,D3:H3,D$1:H$1)</f>
        <v>44857</v>
      </c>
    </row>
    <row r="4" spans="2:10" x14ac:dyDescent="0.35">
      <c r="B4" s="400">
        <f t="shared" ref="B4:B31" si="0">1+B3</f>
        <v>3</v>
      </c>
      <c r="C4" s="576" t="s">
        <v>360</v>
      </c>
      <c r="D4" s="560">
        <v>20000</v>
      </c>
      <c r="E4" s="560">
        <v>100000</v>
      </c>
      <c r="F4" s="560"/>
      <c r="G4" s="560"/>
      <c r="H4" s="560"/>
      <c r="I4" s="561">
        <f>MAX(D4:H4)</f>
        <v>100000</v>
      </c>
      <c r="J4" s="562">
        <f>LOOKUP(I4,D4:H4,D$1:H$1)</f>
        <v>44857</v>
      </c>
    </row>
    <row r="5" spans="2:10" x14ac:dyDescent="0.35">
      <c r="B5" s="400">
        <f t="shared" si="0"/>
        <v>4</v>
      </c>
      <c r="C5" s="576" t="s">
        <v>154</v>
      </c>
      <c r="D5" s="560">
        <v>2112328.13</v>
      </c>
      <c r="E5" s="560">
        <v>2150296.88</v>
      </c>
      <c r="F5" s="560">
        <v>2188265.63</v>
      </c>
      <c r="G5" s="560"/>
      <c r="H5" s="560"/>
      <c r="I5" s="561">
        <f>MAX(D5:H5)</f>
        <v>2188265.63</v>
      </c>
      <c r="J5" s="562">
        <f>LOOKUP(I5,D5:H5,D$1:H$1)</f>
        <v>44889</v>
      </c>
    </row>
    <row r="6" spans="2:10" x14ac:dyDescent="0.35">
      <c r="B6" s="400">
        <f t="shared" si="0"/>
        <v>5</v>
      </c>
      <c r="C6" s="576" t="s">
        <v>160</v>
      </c>
      <c r="D6" s="560">
        <v>794247.91</v>
      </c>
      <c r="E6" s="560">
        <v>804747.91</v>
      </c>
      <c r="F6" s="560">
        <v>815247.91</v>
      </c>
      <c r="G6" s="560">
        <v>825747.91</v>
      </c>
      <c r="H6" s="560"/>
      <c r="I6" s="561">
        <f>MAX(D6:H6)</f>
        <v>825747.91</v>
      </c>
      <c r="J6" s="562">
        <f>LOOKUP(I6,D6:H6,D$1:H$1)</f>
        <v>44920</v>
      </c>
    </row>
    <row r="7" spans="2:10" x14ac:dyDescent="0.35">
      <c r="B7" s="400">
        <f t="shared" si="0"/>
        <v>6</v>
      </c>
      <c r="C7" s="576" t="s">
        <v>226</v>
      </c>
      <c r="D7" s="560">
        <v>4200</v>
      </c>
      <c r="E7" s="560">
        <v>14700</v>
      </c>
      <c r="F7" s="560">
        <v>25200</v>
      </c>
      <c r="G7" s="560">
        <v>35700</v>
      </c>
      <c r="H7" s="560"/>
      <c r="I7" s="561">
        <f>MAX(D7:H7)</f>
        <v>35700</v>
      </c>
      <c r="J7" s="562">
        <f>LOOKUP(I7,D7:H7,D$1:H$1)</f>
        <v>44920</v>
      </c>
    </row>
    <row r="8" spans="2:10" x14ac:dyDescent="0.35">
      <c r="B8" s="400">
        <f t="shared" si="0"/>
        <v>7</v>
      </c>
      <c r="C8" s="576" t="s">
        <v>161</v>
      </c>
      <c r="D8" s="560">
        <v>156000</v>
      </c>
      <c r="E8" s="560">
        <v>180000</v>
      </c>
      <c r="F8" s="560">
        <v>272600</v>
      </c>
      <c r="G8" s="560">
        <v>305450</v>
      </c>
      <c r="H8" s="560"/>
      <c r="I8" s="561">
        <f>MAX(D8:H8)</f>
        <v>305450</v>
      </c>
      <c r="J8" s="562">
        <f>LOOKUP(I8,D8:H8,D$1:H$1)</f>
        <v>44920</v>
      </c>
    </row>
    <row r="9" spans="2:10" x14ac:dyDescent="0.35">
      <c r="B9" s="400">
        <f t="shared" si="0"/>
        <v>8</v>
      </c>
      <c r="C9" s="576" t="s">
        <v>170</v>
      </c>
      <c r="D9" s="560">
        <v>1100000</v>
      </c>
      <c r="E9" s="560">
        <v>1140000</v>
      </c>
      <c r="F9" s="560">
        <v>1180000</v>
      </c>
      <c r="G9" s="560">
        <v>1220000</v>
      </c>
      <c r="H9" s="560"/>
      <c r="I9" s="561">
        <f>MAX(D9:H9)</f>
        <v>1220000</v>
      </c>
      <c r="J9" s="562">
        <f>LOOKUP(I9,D9:H9,D$1:H$1)</f>
        <v>44920</v>
      </c>
    </row>
    <row r="10" spans="2:10" x14ac:dyDescent="0.35">
      <c r="B10" s="400">
        <f t="shared" si="0"/>
        <v>9</v>
      </c>
      <c r="C10" s="576" t="s">
        <v>158</v>
      </c>
      <c r="D10" s="560">
        <v>1561988.12</v>
      </c>
      <c r="E10" s="560">
        <v>1594892.92</v>
      </c>
      <c r="F10" s="560">
        <v>1715466.11</v>
      </c>
      <c r="G10" s="560">
        <v>2004716.11</v>
      </c>
      <c r="H10" s="560">
        <v>2298345.8199999998</v>
      </c>
      <c r="I10" s="561">
        <f>MAX(D10:H10)</f>
        <v>2298345.8199999998</v>
      </c>
      <c r="J10" s="562">
        <f>LOOKUP(I10,D10:H10,D$1:H$1)</f>
        <v>44952</v>
      </c>
    </row>
    <row r="11" spans="2:10" x14ac:dyDescent="0.35">
      <c r="B11" s="400">
        <f t="shared" si="0"/>
        <v>10</v>
      </c>
      <c r="C11" s="576" t="s">
        <v>395</v>
      </c>
      <c r="D11" s="560">
        <v>150000</v>
      </c>
      <c r="E11" s="560">
        <v>180000</v>
      </c>
      <c r="F11" s="560">
        <v>210000</v>
      </c>
      <c r="G11" s="560">
        <v>240000</v>
      </c>
      <c r="H11" s="560"/>
      <c r="I11" s="561">
        <f>MAX(D11:H11)</f>
        <v>240000</v>
      </c>
      <c r="J11" s="562">
        <f>LOOKUP(I11,D11:H11,D$1:H$1)</f>
        <v>44920</v>
      </c>
    </row>
    <row r="12" spans="2:10" x14ac:dyDescent="0.35">
      <c r="B12" s="400">
        <f t="shared" si="0"/>
        <v>11</v>
      </c>
      <c r="C12" s="576" t="s">
        <v>163</v>
      </c>
      <c r="D12" s="560">
        <v>94650</v>
      </c>
      <c r="E12" s="560">
        <v>127310</v>
      </c>
      <c r="F12" s="560">
        <v>159970</v>
      </c>
      <c r="G12" s="560">
        <v>198970</v>
      </c>
      <c r="H12" s="560"/>
      <c r="I12" s="561">
        <f>MAX(D12:H12)</f>
        <v>198970</v>
      </c>
      <c r="J12" s="562">
        <f>LOOKUP(I12,D12:H12,D$1:H$1)</f>
        <v>44920</v>
      </c>
    </row>
    <row r="13" spans="2:10" x14ac:dyDescent="0.35">
      <c r="B13" s="400">
        <f t="shared" si="0"/>
        <v>12</v>
      </c>
      <c r="C13" s="576" t="s">
        <v>339</v>
      </c>
      <c r="D13" s="560">
        <v>74000</v>
      </c>
      <c r="E13" s="560"/>
      <c r="F13" s="560"/>
      <c r="G13" s="560"/>
      <c r="H13" s="560"/>
      <c r="I13" s="561">
        <f>MAX(D13:H13)</f>
        <v>74000</v>
      </c>
      <c r="J13" s="562">
        <f>LOOKUP(I13,D13:H13,D$1:H$1)</f>
        <v>44826</v>
      </c>
    </row>
    <row r="14" spans="2:10" x14ac:dyDescent="0.35">
      <c r="B14" s="400">
        <f t="shared" si="0"/>
        <v>13</v>
      </c>
      <c r="C14" s="576" t="s">
        <v>167</v>
      </c>
      <c r="D14" s="560">
        <v>6261284.4500000002</v>
      </c>
      <c r="E14" s="560">
        <v>6547316.8399999999</v>
      </c>
      <c r="F14" s="560">
        <v>6850932.5099999998</v>
      </c>
      <c r="G14" s="560">
        <v>7116501.1900000004</v>
      </c>
      <c r="H14" s="560"/>
      <c r="I14" s="561">
        <f>MAX(D14:H14)</f>
        <v>7116501.1900000004</v>
      </c>
      <c r="J14" s="562">
        <f>LOOKUP(I14,D14:H14,D$1:H$1)</f>
        <v>44920</v>
      </c>
    </row>
    <row r="15" spans="2:10" x14ac:dyDescent="0.35">
      <c r="B15" s="400">
        <f t="shared" si="0"/>
        <v>14</v>
      </c>
      <c r="C15" s="576" t="s">
        <v>54</v>
      </c>
      <c r="D15" s="560">
        <v>950064.52</v>
      </c>
      <c r="E15" s="560">
        <v>1058064.52</v>
      </c>
      <c r="F15" s="560">
        <v>1166064.52</v>
      </c>
      <c r="G15" s="560">
        <v>1327397.8500000001</v>
      </c>
      <c r="H15" s="560"/>
      <c r="I15" s="561">
        <f>MAX(D15:H15)</f>
        <v>1327397.8500000001</v>
      </c>
      <c r="J15" s="562">
        <f>LOOKUP(I15,D15:H15,D$1:H$1)</f>
        <v>44920</v>
      </c>
    </row>
    <row r="16" spans="2:10" x14ac:dyDescent="0.35">
      <c r="B16" s="400">
        <f t="shared" si="0"/>
        <v>15</v>
      </c>
      <c r="C16" s="576" t="s">
        <v>166</v>
      </c>
      <c r="D16" s="560">
        <v>84750</v>
      </c>
      <c r="E16" s="560">
        <v>98510</v>
      </c>
      <c r="F16" s="560">
        <v>113620</v>
      </c>
      <c r="G16" s="560">
        <v>119420</v>
      </c>
      <c r="H16" s="560"/>
      <c r="I16" s="561">
        <f>MAX(D16:H16)</f>
        <v>119420</v>
      </c>
      <c r="J16" s="562">
        <f>LOOKUP(I16,D16:H16,D$1:H$1)</f>
        <v>44920</v>
      </c>
    </row>
    <row r="17" spans="2:13" x14ac:dyDescent="0.35">
      <c r="B17" s="400">
        <f t="shared" si="0"/>
        <v>16</v>
      </c>
      <c r="C17" s="576" t="s">
        <v>329</v>
      </c>
      <c r="D17" s="560">
        <v>305580</v>
      </c>
      <c r="E17" s="560">
        <v>375580</v>
      </c>
      <c r="F17" s="560">
        <v>463080</v>
      </c>
      <c r="G17" s="560">
        <v>498080</v>
      </c>
      <c r="H17" s="560">
        <v>550580</v>
      </c>
      <c r="I17" s="561">
        <f>MAX(D17:H17)</f>
        <v>550580</v>
      </c>
      <c r="J17" s="562">
        <f>LOOKUP(I17,D17:H17,D$1:H$1)</f>
        <v>44952</v>
      </c>
    </row>
    <row r="18" spans="2:13" x14ac:dyDescent="0.35">
      <c r="B18" s="400">
        <f t="shared" si="0"/>
        <v>17</v>
      </c>
      <c r="C18" s="576" t="s">
        <v>358</v>
      </c>
      <c r="D18" s="560">
        <v>254600</v>
      </c>
      <c r="E18" s="560">
        <v>275600</v>
      </c>
      <c r="F18" s="560">
        <v>338400</v>
      </c>
      <c r="G18" s="560">
        <v>372600</v>
      </c>
      <c r="H18" s="560">
        <v>389100</v>
      </c>
      <c r="I18" s="561">
        <f>MAX(D18:H18)</f>
        <v>389100</v>
      </c>
      <c r="J18" s="562">
        <f>LOOKUP(I18,D18:H18,D$1:H$1)</f>
        <v>44952</v>
      </c>
    </row>
    <row r="19" spans="2:13" x14ac:dyDescent="0.35">
      <c r="B19" s="400">
        <f t="shared" si="0"/>
        <v>18</v>
      </c>
      <c r="C19" s="576" t="s">
        <v>359</v>
      </c>
      <c r="D19" s="560">
        <v>0</v>
      </c>
      <c r="E19" s="560">
        <v>33000</v>
      </c>
      <c r="F19" s="560"/>
      <c r="G19" s="560"/>
      <c r="H19" s="560"/>
      <c r="I19" s="561">
        <f>MAX(D19:H19)</f>
        <v>33000</v>
      </c>
      <c r="J19" s="562">
        <f>LOOKUP(I19,D19:H19,D$1:H$1)</f>
        <v>44857</v>
      </c>
    </row>
    <row r="20" spans="2:13" x14ac:dyDescent="0.35">
      <c r="B20" s="400">
        <f t="shared" si="0"/>
        <v>19</v>
      </c>
      <c r="C20" s="576" t="s">
        <v>165</v>
      </c>
      <c r="D20" s="560">
        <v>78072</v>
      </c>
      <c r="E20" s="560">
        <v>90572</v>
      </c>
      <c r="F20" s="560">
        <v>103072</v>
      </c>
      <c r="G20" s="560"/>
      <c r="H20" s="560"/>
      <c r="I20" s="561">
        <f>MAX(D20:H20)</f>
        <v>103072</v>
      </c>
      <c r="J20" s="562">
        <f>LOOKUP(I20,D20:H20,D$1:H$1)</f>
        <v>44889</v>
      </c>
      <c r="M20" s="263"/>
    </row>
    <row r="21" spans="2:13" x14ac:dyDescent="0.35">
      <c r="B21" s="400">
        <f t="shared" si="0"/>
        <v>20</v>
      </c>
      <c r="C21" s="576" t="s">
        <v>173</v>
      </c>
      <c r="D21" s="560">
        <v>51275</v>
      </c>
      <c r="E21" s="560">
        <v>62775</v>
      </c>
      <c r="F21" s="560">
        <v>88775</v>
      </c>
      <c r="G21" s="560">
        <v>143350</v>
      </c>
      <c r="H21" s="560"/>
      <c r="I21" s="561">
        <f>MAX(D21:H21)</f>
        <v>143350</v>
      </c>
      <c r="J21" s="562">
        <f>LOOKUP(I21,D21:H21,D$1:H$1)</f>
        <v>44920</v>
      </c>
    </row>
    <row r="22" spans="2:13" x14ac:dyDescent="0.35">
      <c r="B22" s="400">
        <f t="shared" si="0"/>
        <v>21</v>
      </c>
      <c r="C22" s="576" t="s">
        <v>66</v>
      </c>
      <c r="D22" s="560">
        <v>2454736</v>
      </c>
      <c r="E22" s="560">
        <v>2706194</v>
      </c>
      <c r="F22" s="560">
        <v>2911944</v>
      </c>
      <c r="G22" s="560">
        <v>3117694</v>
      </c>
      <c r="H22" s="560"/>
      <c r="I22" s="561">
        <f>MAX(D22:H22)</f>
        <v>3117694</v>
      </c>
      <c r="J22" s="562">
        <f t="shared" ref="J22" si="1">LOOKUP(I22,D22:H22,D$1:H$1)</f>
        <v>44920</v>
      </c>
    </row>
    <row r="23" spans="2:13" x14ac:dyDescent="0.35">
      <c r="B23" s="400">
        <f t="shared" si="0"/>
        <v>22</v>
      </c>
      <c r="C23" s="576" t="s">
        <v>68</v>
      </c>
      <c r="D23" s="560">
        <v>105606</v>
      </c>
      <c r="E23" s="560">
        <v>197080.42</v>
      </c>
      <c r="F23" s="560">
        <v>297925.13</v>
      </c>
      <c r="G23" s="560">
        <v>397704.42</v>
      </c>
      <c r="H23" s="560"/>
      <c r="I23" s="561">
        <f>MAX(D23:H23)</f>
        <v>397704.42</v>
      </c>
      <c r="J23" s="562">
        <f>LOOKUP(I23,D23:H23,D$1:H$1)</f>
        <v>44920</v>
      </c>
    </row>
    <row r="24" spans="2:13" x14ac:dyDescent="0.35">
      <c r="B24" s="400">
        <f t="shared" si="0"/>
        <v>23</v>
      </c>
      <c r="C24" s="576" t="s">
        <v>70</v>
      </c>
      <c r="D24" s="560">
        <v>456981.22</v>
      </c>
      <c r="E24" s="560">
        <v>538231.22</v>
      </c>
      <c r="F24" s="560">
        <v>538231.22</v>
      </c>
      <c r="G24" s="560">
        <v>700731.22</v>
      </c>
      <c r="H24" s="560"/>
      <c r="I24" s="561">
        <f>MAX(D24:H24)</f>
        <v>700731.22</v>
      </c>
      <c r="J24" s="562">
        <f>LOOKUP(I24,D24:H24,D$1:H$1)</f>
        <v>44920</v>
      </c>
    </row>
    <row r="25" spans="2:13" x14ac:dyDescent="0.35">
      <c r="B25" s="400">
        <f t="shared" si="0"/>
        <v>24</v>
      </c>
      <c r="C25" s="576" t="s">
        <v>355</v>
      </c>
      <c r="D25" s="560">
        <v>18600</v>
      </c>
      <c r="E25" s="560"/>
      <c r="F25" s="560"/>
      <c r="G25" s="560"/>
      <c r="H25" s="560"/>
      <c r="I25" s="561">
        <f>MAX(D25:H25)</f>
        <v>18600</v>
      </c>
      <c r="J25" s="562">
        <f>LOOKUP(I25,D25:H25,D$1:H$1)</f>
        <v>44826</v>
      </c>
    </row>
    <row r="26" spans="2:13" x14ac:dyDescent="0.35">
      <c r="B26" s="400">
        <f t="shared" si="0"/>
        <v>25</v>
      </c>
      <c r="C26" s="576" t="s">
        <v>74</v>
      </c>
      <c r="D26" s="560">
        <v>23600</v>
      </c>
      <c r="E26" s="560">
        <v>29952.52</v>
      </c>
      <c r="F26" s="560">
        <v>35852.520000000004</v>
      </c>
      <c r="G26" s="560">
        <v>41752.519999999997</v>
      </c>
      <c r="H26" s="560"/>
      <c r="I26" s="561">
        <f>MAX(D26:H26)</f>
        <v>41752.519999999997</v>
      </c>
      <c r="J26" s="562">
        <f>LOOKUP(I26,D26:H26,D$1:H$1)</f>
        <v>44920</v>
      </c>
    </row>
    <row r="27" spans="2:13" x14ac:dyDescent="0.35">
      <c r="B27" s="400">
        <f t="shared" si="0"/>
        <v>26</v>
      </c>
      <c r="C27" s="576" t="s">
        <v>367</v>
      </c>
      <c r="D27" s="560">
        <v>54000</v>
      </c>
      <c r="E27" s="560">
        <v>228600</v>
      </c>
      <c r="F27" s="560"/>
      <c r="G27" s="560"/>
      <c r="H27" s="560"/>
      <c r="I27" s="561">
        <f>MAX(D27:H27)</f>
        <v>228600</v>
      </c>
      <c r="J27" s="562">
        <f>LOOKUP(I27,D27:H27,D$1:H$1)</f>
        <v>44857</v>
      </c>
    </row>
    <row r="28" spans="2:13" x14ac:dyDescent="0.35">
      <c r="B28" s="400">
        <f t="shared" si="0"/>
        <v>27</v>
      </c>
      <c r="C28" s="708" t="s">
        <v>364</v>
      </c>
      <c r="D28" s="709">
        <f>22000*3.85</f>
        <v>84700</v>
      </c>
      <c r="E28" s="709">
        <f>44000*3.85</f>
        <v>169400</v>
      </c>
      <c r="F28" s="709"/>
      <c r="G28" s="709"/>
      <c r="H28" s="709">
        <f>275156*3.85</f>
        <v>1059350.6000000001</v>
      </c>
      <c r="I28" s="710">
        <f>MAX(D28:H28)</f>
        <v>1059350.6000000001</v>
      </c>
      <c r="J28" s="711">
        <f>LOOKUP(I28,D28:H28,D$1:H$1)</f>
        <v>44952</v>
      </c>
    </row>
    <row r="29" spans="2:13" x14ac:dyDescent="0.35">
      <c r="B29" s="400">
        <f t="shared" si="0"/>
        <v>28</v>
      </c>
      <c r="C29" s="576" t="s">
        <v>238</v>
      </c>
      <c r="D29" s="560">
        <f>55731.25*4.45</f>
        <v>248004.0625</v>
      </c>
      <c r="E29" s="560">
        <f>101131.25*4.45</f>
        <v>450034.0625</v>
      </c>
      <c r="F29" s="560"/>
      <c r="G29" s="560"/>
      <c r="H29" s="560"/>
      <c r="I29" s="561">
        <f t="shared" ref="I29:I53" si="2">MAX(D29:H29)</f>
        <v>450034.0625</v>
      </c>
      <c r="J29" s="562">
        <f t="shared" ref="J29:J54" si="3">LOOKUP(I29,D29:H29,D$1:H$1)</f>
        <v>44857</v>
      </c>
    </row>
    <row r="30" spans="2:13" x14ac:dyDescent="0.35">
      <c r="B30" s="400">
        <f t="shared" si="0"/>
        <v>29</v>
      </c>
      <c r="C30" s="576" t="s">
        <v>357</v>
      </c>
      <c r="D30" s="560">
        <v>300000</v>
      </c>
      <c r="E30" s="560">
        <v>300000</v>
      </c>
      <c r="F30" s="560">
        <v>340000</v>
      </c>
      <c r="G30" s="560"/>
      <c r="H30" s="560"/>
      <c r="I30" s="561">
        <f t="shared" si="2"/>
        <v>340000</v>
      </c>
      <c r="J30" s="562">
        <f t="shared" si="3"/>
        <v>44889</v>
      </c>
    </row>
    <row r="31" spans="2:13" x14ac:dyDescent="0.35">
      <c r="B31" s="400">
        <f t="shared" si="0"/>
        <v>30</v>
      </c>
      <c r="C31" s="576" t="s">
        <v>363</v>
      </c>
      <c r="D31" s="560"/>
      <c r="E31" s="560"/>
      <c r="F31" s="560"/>
      <c r="G31" s="560">
        <v>33000</v>
      </c>
      <c r="H31" s="560"/>
      <c r="I31" s="561">
        <f t="shared" si="2"/>
        <v>33000</v>
      </c>
      <c r="J31" s="562">
        <f t="shared" si="3"/>
        <v>44920</v>
      </c>
    </row>
    <row r="32" spans="2:13" ht="15" thickBot="1" x14ac:dyDescent="0.4">
      <c r="B32" s="424">
        <f>1+B31</f>
        <v>31</v>
      </c>
      <c r="C32" s="581" t="s">
        <v>366</v>
      </c>
      <c r="D32" s="563"/>
      <c r="E32" s="563">
        <v>20000</v>
      </c>
      <c r="F32" s="563">
        <v>40000</v>
      </c>
      <c r="G32" s="563"/>
      <c r="H32" s="563"/>
      <c r="I32" s="564">
        <f t="shared" si="2"/>
        <v>40000</v>
      </c>
      <c r="J32" s="565">
        <f t="shared" si="3"/>
        <v>44889</v>
      </c>
    </row>
    <row r="33" spans="2:10" ht="15" thickBot="1" x14ac:dyDescent="0.4">
      <c r="B33" s="707" t="s">
        <v>422</v>
      </c>
      <c r="C33" s="262"/>
      <c r="D33" s="357"/>
      <c r="E33" s="357"/>
      <c r="F33" s="357"/>
      <c r="G33" s="357"/>
      <c r="H33" s="357"/>
      <c r="I33" s="316"/>
      <c r="J33" s="566"/>
    </row>
    <row r="34" spans="2:10" x14ac:dyDescent="0.35">
      <c r="B34" s="398">
        <v>1</v>
      </c>
      <c r="C34" s="575" t="s">
        <v>365</v>
      </c>
      <c r="D34" s="567">
        <v>1917786</v>
      </c>
      <c r="E34" s="399">
        <v>2060781</v>
      </c>
      <c r="F34" s="399">
        <v>2147939</v>
      </c>
      <c r="G34" s="399">
        <v>2656236</v>
      </c>
      <c r="H34" s="558">
        <v>2657537</v>
      </c>
      <c r="I34" s="568">
        <f t="shared" si="2"/>
        <v>2657537</v>
      </c>
      <c r="J34" s="559">
        <f t="shared" si="3"/>
        <v>44952</v>
      </c>
    </row>
    <row r="35" spans="2:10" x14ac:dyDescent="0.35">
      <c r="B35" s="400">
        <f>+B34+1</f>
        <v>2</v>
      </c>
      <c r="C35" s="576" t="s">
        <v>85</v>
      </c>
      <c r="D35" s="401">
        <v>109829.94</v>
      </c>
      <c r="E35" s="401">
        <v>191207.84285714285</v>
      </c>
      <c r="F35" s="560">
        <v>191207.84285714285</v>
      </c>
      <c r="G35" s="560">
        <v>241013.44</v>
      </c>
      <c r="H35" s="560">
        <v>285755.52000000002</v>
      </c>
      <c r="I35" s="569">
        <f t="shared" si="2"/>
        <v>285755.52000000002</v>
      </c>
      <c r="J35" s="562">
        <f t="shared" si="3"/>
        <v>44952</v>
      </c>
    </row>
    <row r="36" spans="2:10" x14ac:dyDescent="0.35">
      <c r="B36" s="402">
        <v>3</v>
      </c>
      <c r="C36" s="580" t="s">
        <v>153</v>
      </c>
      <c r="D36" s="570">
        <v>17657358.289999999</v>
      </c>
      <c r="E36" s="570"/>
      <c r="F36" s="570"/>
      <c r="G36" s="570"/>
      <c r="H36" s="570"/>
      <c r="I36" s="571">
        <f>MAX(D36:H36)</f>
        <v>17657358.289999999</v>
      </c>
      <c r="J36" s="562">
        <f t="shared" si="3"/>
        <v>44826</v>
      </c>
    </row>
    <row r="37" spans="2:10" ht="15" thickBot="1" x14ac:dyDescent="0.4">
      <c r="B37" s="572">
        <v>4</v>
      </c>
      <c r="C37" s="581" t="s">
        <v>423</v>
      </c>
      <c r="D37" s="424"/>
      <c r="E37" s="424"/>
      <c r="F37" s="424"/>
      <c r="G37" s="573">
        <v>8020</v>
      </c>
      <c r="H37" s="424"/>
      <c r="I37" s="564">
        <f t="shared" ref="I37" si="4">MAX(D37:H37)</f>
        <v>8020</v>
      </c>
      <c r="J37" s="565">
        <f t="shared" si="3"/>
        <v>44920</v>
      </c>
    </row>
    <row r="38" spans="2:10" ht="15" thickBot="1" x14ac:dyDescent="0.4">
      <c r="B38" s="365" t="s">
        <v>424</v>
      </c>
      <c r="E38" s="357"/>
      <c r="F38" s="357"/>
      <c r="G38" s="357"/>
      <c r="H38" s="323"/>
      <c r="I38" s="316">
        <f t="shared" si="2"/>
        <v>0</v>
      </c>
      <c r="J38" s="574">
        <v>0</v>
      </c>
    </row>
    <row r="39" spans="2:10" x14ac:dyDescent="0.35">
      <c r="B39" s="398">
        <v>1</v>
      </c>
      <c r="C39" s="575" t="s">
        <v>177</v>
      </c>
      <c r="D39" s="399"/>
      <c r="E39" s="558">
        <v>35415</v>
      </c>
      <c r="F39" s="558"/>
      <c r="G39" s="558"/>
      <c r="H39" s="558"/>
      <c r="I39" s="568">
        <f t="shared" si="2"/>
        <v>35415</v>
      </c>
      <c r="J39" s="559">
        <f t="shared" si="3"/>
        <v>44857</v>
      </c>
    </row>
    <row r="40" spans="2:10" x14ac:dyDescent="0.35">
      <c r="B40" s="400">
        <f>1+B39</f>
        <v>2</v>
      </c>
      <c r="C40" s="576" t="s">
        <v>368</v>
      </c>
      <c r="D40" s="414"/>
      <c r="E40" s="560">
        <v>31758</v>
      </c>
      <c r="F40" s="560">
        <v>83758</v>
      </c>
      <c r="G40" s="560"/>
      <c r="H40" s="560"/>
      <c r="I40" s="569">
        <f t="shared" si="2"/>
        <v>83758</v>
      </c>
      <c r="J40" s="562">
        <f t="shared" si="3"/>
        <v>44889</v>
      </c>
    </row>
    <row r="41" spans="2:10" x14ac:dyDescent="0.35">
      <c r="B41" s="400">
        <f t="shared" ref="B41:B53" si="5">1+B40</f>
        <v>3</v>
      </c>
      <c r="C41" s="576" t="s">
        <v>369</v>
      </c>
      <c r="D41" s="414"/>
      <c r="E41" s="560">
        <f>5500*3.676</f>
        <v>20218</v>
      </c>
      <c r="F41" s="560"/>
      <c r="G41" s="560"/>
      <c r="H41" s="560"/>
      <c r="I41" s="569">
        <f t="shared" si="2"/>
        <v>20218</v>
      </c>
      <c r="J41" s="562">
        <f t="shared" si="3"/>
        <v>44857</v>
      </c>
    </row>
    <row r="42" spans="2:10" x14ac:dyDescent="0.35">
      <c r="B42" s="400">
        <f t="shared" si="5"/>
        <v>4</v>
      </c>
      <c r="C42" s="576" t="s">
        <v>370</v>
      </c>
      <c r="D42" s="414"/>
      <c r="E42" s="414"/>
      <c r="F42" s="560">
        <v>84000</v>
      </c>
      <c r="G42" s="560"/>
      <c r="H42" s="560">
        <v>107500</v>
      </c>
      <c r="I42" s="569">
        <f t="shared" si="2"/>
        <v>107500</v>
      </c>
      <c r="J42" s="562">
        <f t="shared" si="3"/>
        <v>44952</v>
      </c>
    </row>
    <row r="43" spans="2:10" x14ac:dyDescent="0.35">
      <c r="B43" s="400">
        <f t="shared" si="5"/>
        <v>5</v>
      </c>
      <c r="C43" s="576" t="s">
        <v>371</v>
      </c>
      <c r="D43" s="414"/>
      <c r="E43" s="560"/>
      <c r="F43" s="560">
        <v>202505.5</v>
      </c>
      <c r="G43" s="560"/>
      <c r="H43" s="560"/>
      <c r="I43" s="569">
        <f t="shared" si="2"/>
        <v>202505.5</v>
      </c>
      <c r="J43" s="562">
        <f t="shared" si="3"/>
        <v>44889</v>
      </c>
    </row>
    <row r="44" spans="2:10" x14ac:dyDescent="0.35">
      <c r="B44" s="400">
        <f t="shared" si="5"/>
        <v>6</v>
      </c>
      <c r="C44" s="414" t="s">
        <v>372</v>
      </c>
      <c r="D44" s="414"/>
      <c r="E44" s="560"/>
      <c r="F44" s="414"/>
      <c r="G44" s="560">
        <v>159899.6</v>
      </c>
      <c r="H44" s="560"/>
      <c r="I44" s="569">
        <f t="shared" si="2"/>
        <v>159899.6</v>
      </c>
      <c r="J44" s="562">
        <f t="shared" si="3"/>
        <v>44920</v>
      </c>
    </row>
    <row r="45" spans="2:10" x14ac:dyDescent="0.35">
      <c r="B45" s="400">
        <f t="shared" si="5"/>
        <v>7</v>
      </c>
      <c r="C45" s="414" t="s">
        <v>373</v>
      </c>
      <c r="D45" s="414"/>
      <c r="E45" s="560"/>
      <c r="F45" s="414"/>
      <c r="G45" s="560">
        <v>169096</v>
      </c>
      <c r="H45" s="560"/>
      <c r="I45" s="569">
        <f t="shared" si="2"/>
        <v>169096</v>
      </c>
      <c r="J45" s="562">
        <f t="shared" si="3"/>
        <v>44920</v>
      </c>
    </row>
    <row r="46" spans="2:10" x14ac:dyDescent="0.35">
      <c r="B46" s="400">
        <f t="shared" si="5"/>
        <v>8</v>
      </c>
      <c r="C46" s="414" t="s">
        <v>374</v>
      </c>
      <c r="D46" s="414"/>
      <c r="E46" s="560"/>
      <c r="F46" s="414"/>
      <c r="G46" s="560">
        <v>81480</v>
      </c>
      <c r="H46" s="560"/>
      <c r="I46" s="569">
        <f t="shared" si="2"/>
        <v>81480</v>
      </c>
      <c r="J46" s="562">
        <f t="shared" si="3"/>
        <v>44920</v>
      </c>
    </row>
    <row r="47" spans="2:10" x14ac:dyDescent="0.35">
      <c r="B47" s="400">
        <f t="shared" si="5"/>
        <v>9</v>
      </c>
      <c r="C47" s="414" t="s">
        <v>379</v>
      </c>
      <c r="D47" s="414"/>
      <c r="E47" s="560"/>
      <c r="F47" s="414"/>
      <c r="G47" s="414"/>
      <c r="H47" s="560">
        <v>38544</v>
      </c>
      <c r="I47" s="569">
        <f t="shared" si="2"/>
        <v>38544</v>
      </c>
      <c r="J47" s="562">
        <f t="shared" si="3"/>
        <v>44952</v>
      </c>
    </row>
    <row r="48" spans="2:10" x14ac:dyDescent="0.35">
      <c r="B48" s="400">
        <f t="shared" si="5"/>
        <v>10</v>
      </c>
      <c r="C48" s="414" t="s">
        <v>380</v>
      </c>
      <c r="D48" s="414"/>
      <c r="E48" s="560"/>
      <c r="F48" s="414"/>
      <c r="G48" s="414"/>
      <c r="H48" s="560">
        <v>56817.599999999999</v>
      </c>
      <c r="I48" s="569">
        <f t="shared" si="2"/>
        <v>56817.599999999999</v>
      </c>
      <c r="J48" s="562">
        <f t="shared" si="3"/>
        <v>44952</v>
      </c>
    </row>
    <row r="49" spans="2:10" x14ac:dyDescent="0.35">
      <c r="B49" s="400">
        <f t="shared" si="5"/>
        <v>11</v>
      </c>
      <c r="C49" s="414" t="s">
        <v>425</v>
      </c>
      <c r="D49" s="414"/>
      <c r="E49" s="560"/>
      <c r="F49" s="414"/>
      <c r="G49" s="414"/>
      <c r="H49" s="560">
        <v>11000</v>
      </c>
      <c r="I49" s="569">
        <f t="shared" si="2"/>
        <v>11000</v>
      </c>
      <c r="J49" s="562">
        <f t="shared" si="3"/>
        <v>44952</v>
      </c>
    </row>
    <row r="50" spans="2:10" x14ac:dyDescent="0.35">
      <c r="B50" s="400">
        <f t="shared" si="5"/>
        <v>12</v>
      </c>
      <c r="C50" s="414" t="s">
        <v>426</v>
      </c>
      <c r="D50" s="414"/>
      <c r="E50" s="560"/>
      <c r="F50" s="414"/>
      <c r="G50" s="414"/>
      <c r="H50" s="560">
        <v>182890.5</v>
      </c>
      <c r="I50" s="569">
        <f t="shared" si="2"/>
        <v>182890.5</v>
      </c>
      <c r="J50" s="562">
        <f t="shared" si="3"/>
        <v>44952</v>
      </c>
    </row>
    <row r="51" spans="2:10" x14ac:dyDescent="0.35">
      <c r="B51" s="400">
        <f t="shared" si="5"/>
        <v>13</v>
      </c>
      <c r="C51" s="414" t="s">
        <v>427</v>
      </c>
      <c r="D51" s="414"/>
      <c r="E51" s="560"/>
      <c r="F51" s="414"/>
      <c r="G51" s="414"/>
      <c r="H51" s="560">
        <f>950*4.14</f>
        <v>3932.9999999999995</v>
      </c>
      <c r="I51" s="569">
        <f t="shared" si="2"/>
        <v>3932.9999999999995</v>
      </c>
      <c r="J51" s="562">
        <f t="shared" si="3"/>
        <v>44952</v>
      </c>
    </row>
    <row r="52" spans="2:10" x14ac:dyDescent="0.35">
      <c r="B52" s="400">
        <f t="shared" si="5"/>
        <v>14</v>
      </c>
      <c r="C52" s="414" t="s">
        <v>428</v>
      </c>
      <c r="D52" s="414"/>
      <c r="E52" s="560"/>
      <c r="F52" s="414"/>
      <c r="G52" s="414"/>
      <c r="H52" s="560">
        <v>71000</v>
      </c>
      <c r="I52" s="569">
        <f t="shared" si="2"/>
        <v>71000</v>
      </c>
      <c r="J52" s="562">
        <f t="shared" si="3"/>
        <v>44952</v>
      </c>
    </row>
    <row r="53" spans="2:10" x14ac:dyDescent="0.35">
      <c r="B53" s="400">
        <f t="shared" si="5"/>
        <v>15</v>
      </c>
      <c r="C53" s="414" t="s">
        <v>429</v>
      </c>
      <c r="D53" s="414"/>
      <c r="E53" s="560"/>
      <c r="F53" s="414"/>
      <c r="G53" s="414"/>
      <c r="H53" s="560">
        <f>1400*3.67</f>
        <v>5138</v>
      </c>
      <c r="I53" s="569">
        <f t="shared" si="2"/>
        <v>5138</v>
      </c>
      <c r="J53" s="562">
        <f t="shared" si="3"/>
        <v>44952</v>
      </c>
    </row>
    <row r="54" spans="2:10" ht="15" thickBot="1" x14ac:dyDescent="0.4">
      <c r="B54" s="424">
        <v>16</v>
      </c>
      <c r="C54" s="577" t="s">
        <v>375</v>
      </c>
      <c r="D54" s="563">
        <v>164132.68</v>
      </c>
      <c r="E54" s="563"/>
      <c r="F54" s="563"/>
      <c r="G54" s="563"/>
      <c r="H54" s="563"/>
      <c r="I54" s="578">
        <f>MAX(D54:H54)</f>
        <v>164132.68</v>
      </c>
      <c r="J54" s="565">
        <f t="shared" si="3"/>
        <v>44826</v>
      </c>
    </row>
    <row r="55" spans="2:10" ht="15" thickBot="1" x14ac:dyDescent="0.4"/>
    <row r="56" spans="2:10" x14ac:dyDescent="0.35">
      <c r="B56" s="379"/>
      <c r="C56" s="403" t="s">
        <v>66</v>
      </c>
      <c r="D56" s="509">
        <v>1159000</v>
      </c>
    </row>
    <row r="57" spans="2:10" x14ac:dyDescent="0.35">
      <c r="B57" s="332"/>
      <c r="C57" s="404" t="s">
        <v>329</v>
      </c>
      <c r="D57" s="510">
        <v>110780</v>
      </c>
    </row>
    <row r="58" spans="2:10" x14ac:dyDescent="0.35">
      <c r="B58" s="332"/>
      <c r="C58" s="404" t="s">
        <v>54</v>
      </c>
      <c r="D58" s="510">
        <v>448000</v>
      </c>
    </row>
    <row r="59" spans="2:10" x14ac:dyDescent="0.35">
      <c r="B59" s="332"/>
      <c r="C59" s="404" t="s">
        <v>173</v>
      </c>
      <c r="D59" s="510">
        <v>24000</v>
      </c>
    </row>
    <row r="60" spans="2:10" x14ac:dyDescent="0.35">
      <c r="B60" s="332"/>
      <c r="C60" s="404" t="s">
        <v>335</v>
      </c>
      <c r="D60" s="405">
        <v>0</v>
      </c>
    </row>
    <row r="61" spans="2:10" x14ac:dyDescent="0.35">
      <c r="B61" s="332"/>
      <c r="C61" s="404" t="s">
        <v>339</v>
      </c>
      <c r="D61" s="510">
        <v>74000</v>
      </c>
    </row>
    <row r="62" spans="2:10" x14ac:dyDescent="0.35">
      <c r="B62" s="332"/>
      <c r="C62" s="404" t="s">
        <v>342</v>
      </c>
      <c r="D62" s="405"/>
    </row>
    <row r="63" spans="2:10" x14ac:dyDescent="0.35">
      <c r="B63" s="332"/>
      <c r="C63" s="404" t="s">
        <v>166</v>
      </c>
      <c r="D63" s="405">
        <v>40320</v>
      </c>
    </row>
    <row r="64" spans="2:10" x14ac:dyDescent="0.35">
      <c r="B64" s="332"/>
      <c r="C64" s="404" t="s">
        <v>165</v>
      </c>
      <c r="D64" s="405">
        <v>40572</v>
      </c>
    </row>
    <row r="65" spans="2:4" x14ac:dyDescent="0.35">
      <c r="B65" s="332"/>
      <c r="C65" s="404" t="s">
        <v>70</v>
      </c>
      <c r="D65" s="510">
        <v>554892</v>
      </c>
    </row>
    <row r="66" spans="2:4" x14ac:dyDescent="0.35">
      <c r="B66" s="332"/>
      <c r="C66" s="404" t="s">
        <v>161</v>
      </c>
      <c r="D66" s="377"/>
    </row>
    <row r="67" spans="2:4" x14ac:dyDescent="0.35">
      <c r="B67" s="332"/>
      <c r="C67" s="406" t="s">
        <v>163</v>
      </c>
      <c r="D67" s="405">
        <v>5610</v>
      </c>
    </row>
    <row r="68" spans="2:4" ht="15" thickBot="1" x14ac:dyDescent="0.4">
      <c r="B68" s="336"/>
      <c r="C68" s="407"/>
      <c r="D68" s="408">
        <f>SUM(D56:D67)</f>
        <v>2457174</v>
      </c>
    </row>
  </sheetData>
  <phoneticPr fontId="7" type="noConversion"/>
  <pageMargins left="0.7" right="0.7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DFD8-36B9-4269-B6CD-C7C85FE4DF66}">
  <sheetPr>
    <pageSetUpPr fitToPage="1"/>
  </sheetPr>
  <dimension ref="B2:S27"/>
  <sheetViews>
    <sheetView view="pageBreakPreview" zoomScale="90" zoomScaleNormal="100" zoomScaleSheetLayoutView="90" workbookViewId="0">
      <selection activeCell="H6" sqref="H6:H17"/>
    </sheetView>
  </sheetViews>
  <sheetFormatPr defaultRowHeight="14.5" x14ac:dyDescent="0.35"/>
  <cols>
    <col min="1" max="1" width="2.90625" customWidth="1"/>
    <col min="2" max="2" width="5.1796875" bestFit="1" customWidth="1"/>
    <col min="3" max="3" width="25.6328125" customWidth="1"/>
    <col min="4" max="4" width="18.90625" customWidth="1"/>
    <col min="5" max="5" width="17.90625" customWidth="1"/>
    <col min="6" max="6" width="17.54296875" style="263" customWidth="1"/>
    <col min="7" max="7" width="15" customWidth="1"/>
    <col min="8" max="8" width="15.1796875" style="263" customWidth="1"/>
    <col min="9" max="9" width="14.54296875" customWidth="1"/>
    <col min="10" max="10" width="13.54296875" customWidth="1"/>
    <col min="11" max="11" width="13.81640625" customWidth="1"/>
    <col min="12" max="12" width="13.36328125" customWidth="1"/>
    <col min="13" max="13" width="11.81640625" customWidth="1"/>
    <col min="14" max="14" width="15" customWidth="1"/>
    <col min="15" max="15" width="11.90625" customWidth="1"/>
    <col min="16" max="16" width="12.6328125" customWidth="1"/>
    <col min="17" max="17" width="10.81640625" customWidth="1"/>
    <col min="18" max="18" width="16.1796875" customWidth="1"/>
  </cols>
  <sheetData>
    <row r="2" spans="2:19" x14ac:dyDescent="0.35">
      <c r="B2" s="365" t="s">
        <v>314</v>
      </c>
      <c r="Q2" s="263"/>
    </row>
    <row r="3" spans="2:19" ht="15" thickBot="1" x14ac:dyDescent="0.4">
      <c r="Q3" s="263"/>
    </row>
    <row r="4" spans="2:19" s="430" customFormat="1" ht="32.4" customHeight="1" thickBot="1" x14ac:dyDescent="0.4">
      <c r="B4" s="699" t="s">
        <v>315</v>
      </c>
      <c r="C4" s="699" t="s">
        <v>316</v>
      </c>
      <c r="D4" s="699" t="s">
        <v>317</v>
      </c>
      <c r="E4" s="432" t="s">
        <v>318</v>
      </c>
      <c r="F4" s="701" t="s">
        <v>319</v>
      </c>
      <c r="G4" s="699" t="s">
        <v>320</v>
      </c>
      <c r="H4" s="703" t="s">
        <v>321</v>
      </c>
      <c r="I4" s="695" t="s">
        <v>322</v>
      </c>
      <c r="J4" s="697" t="s">
        <v>323</v>
      </c>
      <c r="K4" s="698"/>
      <c r="L4" s="698"/>
      <c r="M4" s="698"/>
      <c r="N4" s="698"/>
      <c r="O4" s="698"/>
      <c r="P4" s="698"/>
      <c r="Q4" s="698"/>
      <c r="R4" s="695" t="s">
        <v>324</v>
      </c>
    </row>
    <row r="5" spans="2:19" s="430" customFormat="1" ht="17.399999999999999" customHeight="1" thickBot="1" x14ac:dyDescent="0.4">
      <c r="B5" s="700"/>
      <c r="C5" s="700"/>
      <c r="D5" s="700"/>
      <c r="E5" s="374"/>
      <c r="F5" s="702"/>
      <c r="G5" s="700"/>
      <c r="H5" s="704"/>
      <c r="I5" s="696"/>
      <c r="J5" s="375" t="s">
        <v>325</v>
      </c>
      <c r="K5" s="431" t="s">
        <v>383</v>
      </c>
      <c r="L5" s="431"/>
      <c r="M5" s="431" t="s">
        <v>381</v>
      </c>
      <c r="N5" s="431"/>
      <c r="O5" s="431" t="s">
        <v>382</v>
      </c>
      <c r="P5" s="375" t="s">
        <v>390</v>
      </c>
      <c r="Q5" s="376"/>
      <c r="R5" s="696"/>
    </row>
    <row r="6" spans="2:19" s="439" customFormat="1" ht="30" customHeight="1" x14ac:dyDescent="0.35">
      <c r="B6" s="508">
        <v>1</v>
      </c>
      <c r="C6" s="508" t="s">
        <v>66</v>
      </c>
      <c r="D6" s="498" t="s">
        <v>326</v>
      </c>
      <c r="E6" s="498" t="s">
        <v>327</v>
      </c>
      <c r="F6" s="499" t="s">
        <v>328</v>
      </c>
      <c r="G6" s="500" t="s">
        <v>149</v>
      </c>
      <c r="H6" s="501">
        <v>1159000</v>
      </c>
      <c r="I6" s="502">
        <f>1665736+64000</f>
        <v>1729736</v>
      </c>
      <c r="J6" s="434">
        <v>380444</v>
      </c>
      <c r="K6" s="435">
        <v>33915</v>
      </c>
      <c r="L6" s="453" t="s">
        <v>391</v>
      </c>
      <c r="M6" s="435">
        <v>41300</v>
      </c>
      <c r="N6" s="435"/>
      <c r="O6" s="436"/>
      <c r="P6" s="437">
        <v>1234500</v>
      </c>
      <c r="Q6" s="438"/>
      <c r="R6" s="463">
        <f t="shared" ref="R6:R18" si="0">SUM(I6:Q6)</f>
        <v>3419895</v>
      </c>
      <c r="S6" s="430"/>
    </row>
    <row r="7" spans="2:19" s="439" customFormat="1" ht="16" x14ac:dyDescent="0.35">
      <c r="B7" s="447">
        <v>2</v>
      </c>
      <c r="C7" s="447" t="s">
        <v>329</v>
      </c>
      <c r="D7" s="503" t="s">
        <v>330</v>
      </c>
      <c r="E7" s="503" t="s">
        <v>331</v>
      </c>
      <c r="F7" s="444" t="s">
        <v>328</v>
      </c>
      <c r="G7" s="500" t="s">
        <v>149</v>
      </c>
      <c r="H7" s="504">
        <v>110780</v>
      </c>
      <c r="I7" s="449">
        <f>35000*11+19800+34000+11000</f>
        <v>449800</v>
      </c>
      <c r="J7" s="441">
        <v>35000</v>
      </c>
      <c r="K7" s="442"/>
      <c r="L7" s="442" t="s">
        <v>393</v>
      </c>
      <c r="M7" s="442">
        <v>37500</v>
      </c>
      <c r="N7" s="442"/>
      <c r="O7" s="442"/>
      <c r="P7" s="441">
        <f>70000+87500+52500</f>
        <v>210000</v>
      </c>
      <c r="Q7" s="438"/>
      <c r="R7" s="463">
        <f t="shared" si="0"/>
        <v>732300</v>
      </c>
      <c r="S7" s="430"/>
    </row>
    <row r="8" spans="2:19" s="439" customFormat="1" ht="16" x14ac:dyDescent="0.35">
      <c r="B8" s="503">
        <v>3</v>
      </c>
      <c r="C8" s="503" t="s">
        <v>54</v>
      </c>
      <c r="D8" s="503" t="s">
        <v>332</v>
      </c>
      <c r="E8" s="503" t="s">
        <v>333</v>
      </c>
      <c r="F8" s="444" t="s">
        <v>328</v>
      </c>
      <c r="G8" s="500" t="s">
        <v>149</v>
      </c>
      <c r="H8" s="505">
        <v>448000</v>
      </c>
      <c r="I8" s="443">
        <v>1632000</v>
      </c>
      <c r="J8" s="444"/>
      <c r="K8" s="445"/>
      <c r="L8" s="445"/>
      <c r="M8" s="445"/>
      <c r="N8" s="445"/>
      <c r="O8" s="445"/>
      <c r="P8" s="446"/>
      <c r="Q8" s="438"/>
      <c r="R8" s="463">
        <f t="shared" si="0"/>
        <v>1632000</v>
      </c>
      <c r="S8" s="430"/>
    </row>
    <row r="9" spans="2:19" s="439" customFormat="1" ht="29" x14ac:dyDescent="0.35">
      <c r="B9" s="503">
        <v>4</v>
      </c>
      <c r="C9" s="503" t="s">
        <v>173</v>
      </c>
      <c r="D9" s="503"/>
      <c r="E9" s="503" t="s">
        <v>334</v>
      </c>
      <c r="F9" s="444" t="s">
        <v>328</v>
      </c>
      <c r="G9" s="500" t="s">
        <v>149</v>
      </c>
      <c r="H9" s="504">
        <v>24000</v>
      </c>
      <c r="I9" s="443">
        <v>35000</v>
      </c>
      <c r="J9" s="453">
        <v>26000</v>
      </c>
      <c r="K9" s="452">
        <v>40500</v>
      </c>
      <c r="L9" s="453" t="s">
        <v>392</v>
      </c>
      <c r="M9" s="464">
        <v>75000</v>
      </c>
      <c r="N9" s="450" t="s">
        <v>389</v>
      </c>
      <c r="O9" s="448">
        <v>6300</v>
      </c>
      <c r="P9" s="446"/>
      <c r="Q9" s="465"/>
      <c r="R9" s="463">
        <f t="shared" si="0"/>
        <v>182800</v>
      </c>
      <c r="S9" s="430"/>
    </row>
    <row r="10" spans="2:19" s="439" customFormat="1" ht="16" x14ac:dyDescent="0.35">
      <c r="B10" s="503">
        <v>5</v>
      </c>
      <c r="C10" s="503" t="s">
        <v>335</v>
      </c>
      <c r="D10" s="503" t="s">
        <v>336</v>
      </c>
      <c r="E10" s="503" t="s">
        <v>337</v>
      </c>
      <c r="F10" s="506" t="s">
        <v>338</v>
      </c>
      <c r="G10" s="500" t="s">
        <v>149</v>
      </c>
      <c r="H10" s="504">
        <v>0</v>
      </c>
      <c r="I10" s="443">
        <f>30000*10</f>
        <v>300000</v>
      </c>
      <c r="J10" s="444"/>
      <c r="K10" s="445"/>
      <c r="L10" s="445"/>
      <c r="M10" s="445"/>
      <c r="N10" s="445"/>
      <c r="O10" s="445"/>
      <c r="P10" s="446"/>
      <c r="Q10" s="438"/>
      <c r="R10" s="463">
        <f t="shared" si="0"/>
        <v>300000</v>
      </c>
      <c r="S10" s="430"/>
    </row>
    <row r="11" spans="2:19" s="439" customFormat="1" ht="16" x14ac:dyDescent="0.35">
      <c r="B11" s="447">
        <v>6</v>
      </c>
      <c r="C11" s="447" t="s">
        <v>339</v>
      </c>
      <c r="D11" s="503" t="s">
        <v>340</v>
      </c>
      <c r="E11" s="503" t="s">
        <v>341</v>
      </c>
      <c r="F11" s="444" t="s">
        <v>328</v>
      </c>
      <c r="G11" s="500" t="s">
        <v>149</v>
      </c>
      <c r="H11" s="504">
        <v>74000</v>
      </c>
      <c r="I11" s="449">
        <v>50000</v>
      </c>
      <c r="J11" s="446"/>
      <c r="K11" s="450"/>
      <c r="L11" s="450"/>
      <c r="M11" s="450"/>
      <c r="N11" s="450"/>
      <c r="O11" s="450"/>
      <c r="P11" s="446"/>
      <c r="Q11" s="438"/>
      <c r="R11" s="463">
        <f t="shared" si="0"/>
        <v>50000</v>
      </c>
      <c r="S11" s="430"/>
    </row>
    <row r="12" spans="2:19" s="439" customFormat="1" x14ac:dyDescent="0.35">
      <c r="B12" s="503">
        <v>7</v>
      </c>
      <c r="C12" s="503" t="s">
        <v>342</v>
      </c>
      <c r="D12" s="503"/>
      <c r="E12" s="503" t="s">
        <v>343</v>
      </c>
      <c r="F12" s="506" t="s">
        <v>338</v>
      </c>
      <c r="G12" s="507"/>
      <c r="H12" s="504"/>
      <c r="I12" s="449">
        <v>0</v>
      </c>
      <c r="J12" s="446"/>
      <c r="K12" s="450"/>
      <c r="L12" s="450"/>
      <c r="M12" s="450"/>
      <c r="N12" s="450"/>
      <c r="O12" s="450"/>
      <c r="P12" s="446"/>
      <c r="Q12" s="466"/>
      <c r="R12" s="463">
        <f t="shared" si="0"/>
        <v>0</v>
      </c>
      <c r="S12" s="430"/>
    </row>
    <row r="13" spans="2:19" s="439" customFormat="1" ht="16" x14ac:dyDescent="0.35">
      <c r="B13" s="447">
        <v>8</v>
      </c>
      <c r="C13" s="447" t="s">
        <v>166</v>
      </c>
      <c r="D13" s="503" t="s">
        <v>344</v>
      </c>
      <c r="E13" s="503" t="s">
        <v>345</v>
      </c>
      <c r="F13" s="444" t="s">
        <v>328</v>
      </c>
      <c r="G13" s="507" t="s">
        <v>149</v>
      </c>
      <c r="H13" s="504">
        <v>40320</v>
      </c>
      <c r="I13" s="449">
        <v>116470</v>
      </c>
      <c r="J13" s="446"/>
      <c r="K13" s="450"/>
      <c r="L13" s="450"/>
      <c r="M13" s="450"/>
      <c r="N13" s="450"/>
      <c r="O13" s="450"/>
      <c r="P13" s="446"/>
      <c r="Q13" s="466"/>
      <c r="R13" s="463">
        <f t="shared" si="0"/>
        <v>116470</v>
      </c>
      <c r="S13" s="430"/>
    </row>
    <row r="14" spans="2:19" s="439" customFormat="1" x14ac:dyDescent="0.35">
      <c r="B14" s="447">
        <v>9</v>
      </c>
      <c r="C14" s="447" t="s">
        <v>165</v>
      </c>
      <c r="D14" s="503" t="s">
        <v>346</v>
      </c>
      <c r="E14" s="503" t="s">
        <v>347</v>
      </c>
      <c r="F14" s="506" t="s">
        <v>338</v>
      </c>
      <c r="G14" s="507" t="s">
        <v>149</v>
      </c>
      <c r="H14" s="504">
        <v>40572</v>
      </c>
      <c r="I14" s="449">
        <v>100800</v>
      </c>
      <c r="J14" s="446"/>
      <c r="K14" s="450"/>
      <c r="L14" s="450"/>
      <c r="M14" s="450"/>
      <c r="N14" s="450"/>
      <c r="O14" s="450"/>
      <c r="P14" s="446"/>
      <c r="Q14" s="466"/>
      <c r="R14" s="463">
        <f t="shared" si="0"/>
        <v>100800</v>
      </c>
      <c r="S14" s="430"/>
    </row>
    <row r="15" spans="2:19" s="439" customFormat="1" x14ac:dyDescent="0.35">
      <c r="B15" s="503">
        <v>10</v>
      </c>
      <c r="C15" s="503" t="s">
        <v>70</v>
      </c>
      <c r="D15" s="503" t="s">
        <v>348</v>
      </c>
      <c r="E15" s="503" t="s">
        <v>349</v>
      </c>
      <c r="F15" s="506" t="s">
        <v>338</v>
      </c>
      <c r="G15" s="507"/>
      <c r="H15" s="504">
        <v>554892</v>
      </c>
      <c r="I15" s="449">
        <v>0</v>
      </c>
      <c r="J15" s="451">
        <v>325000</v>
      </c>
      <c r="K15" s="452"/>
      <c r="L15" s="452"/>
      <c r="M15" s="450"/>
      <c r="N15" s="450"/>
      <c r="O15" s="450"/>
      <c r="P15" s="446"/>
      <c r="Q15" s="466"/>
      <c r="R15" s="463">
        <f t="shared" si="0"/>
        <v>325000</v>
      </c>
      <c r="S15" s="430"/>
    </row>
    <row r="16" spans="2:19" s="439" customFormat="1" ht="16" x14ac:dyDescent="0.35">
      <c r="B16" s="447">
        <v>11</v>
      </c>
      <c r="C16" s="447" t="s">
        <v>161</v>
      </c>
      <c r="D16" s="503" t="s">
        <v>350</v>
      </c>
      <c r="E16" s="503" t="s">
        <v>351</v>
      </c>
      <c r="F16" s="444" t="s">
        <v>328</v>
      </c>
      <c r="G16" s="507" t="s">
        <v>149</v>
      </c>
      <c r="H16" s="504"/>
      <c r="I16" s="449">
        <f>96000</f>
        <v>96000</v>
      </c>
      <c r="J16" s="467"/>
      <c r="K16" s="467"/>
      <c r="L16" s="467"/>
      <c r="M16" s="453">
        <v>156000</v>
      </c>
      <c r="N16" s="450" t="s">
        <v>276</v>
      </c>
      <c r="O16" s="464">
        <f>77450</f>
        <v>77450</v>
      </c>
      <c r="P16" s="451">
        <v>18225</v>
      </c>
      <c r="Q16" s="468"/>
      <c r="R16" s="463">
        <f t="shared" si="0"/>
        <v>347675</v>
      </c>
      <c r="S16" s="430"/>
    </row>
    <row r="17" spans="2:18" s="439" customFormat="1" ht="16" x14ac:dyDescent="0.35">
      <c r="B17" s="447">
        <v>12</v>
      </c>
      <c r="C17" s="447" t="s">
        <v>163</v>
      </c>
      <c r="D17" s="503" t="s">
        <v>352</v>
      </c>
      <c r="E17" s="503" t="s">
        <v>353</v>
      </c>
      <c r="F17" s="444" t="s">
        <v>328</v>
      </c>
      <c r="G17" s="507" t="s">
        <v>149</v>
      </c>
      <c r="H17" s="504">
        <v>5610</v>
      </c>
      <c r="I17" s="449">
        <v>123160</v>
      </c>
      <c r="J17" s="451"/>
      <c r="K17" s="451"/>
      <c r="L17" s="451"/>
      <c r="M17" s="451">
        <f>36000*3</f>
        <v>108000</v>
      </c>
      <c r="N17" s="452"/>
      <c r="O17" s="450">
        <f>25000+35000</f>
        <v>60000</v>
      </c>
      <c r="P17" s="465"/>
      <c r="Q17" s="466"/>
      <c r="R17" s="463">
        <f t="shared" si="0"/>
        <v>291160</v>
      </c>
    </row>
    <row r="18" spans="2:18" s="439" customFormat="1" ht="16.5" thickBot="1" x14ac:dyDescent="0.4">
      <c r="B18" s="440">
        <v>13</v>
      </c>
      <c r="C18" s="454" t="s">
        <v>354</v>
      </c>
      <c r="D18" s="455"/>
      <c r="E18" s="455"/>
      <c r="F18" s="456"/>
      <c r="G18" s="457"/>
      <c r="H18" s="458"/>
      <c r="I18" s="459"/>
      <c r="J18" s="460"/>
      <c r="K18" s="461"/>
      <c r="L18" s="461"/>
      <c r="M18" s="461"/>
      <c r="N18" s="461"/>
      <c r="O18" s="462">
        <v>40000</v>
      </c>
      <c r="P18" s="460"/>
      <c r="Q18" s="469"/>
      <c r="R18" s="463">
        <f t="shared" si="0"/>
        <v>40000</v>
      </c>
    </row>
    <row r="19" spans="2:18" x14ac:dyDescent="0.35">
      <c r="F19"/>
      <c r="H19"/>
      <c r="J19" s="378"/>
      <c r="K19" s="378"/>
      <c r="L19" s="378"/>
      <c r="M19" s="378"/>
      <c r="N19" s="378"/>
      <c r="O19" s="378"/>
      <c r="P19" s="378"/>
      <c r="Q19" s="357"/>
    </row>
    <row r="20" spans="2:18" ht="15" thickBot="1" x14ac:dyDescent="0.4">
      <c r="H20"/>
    </row>
    <row r="21" spans="2:18" ht="16" x14ac:dyDescent="0.45">
      <c r="B21" s="379"/>
      <c r="C21" s="269" t="s">
        <v>167</v>
      </c>
      <c r="D21" s="269"/>
      <c r="E21" s="269"/>
      <c r="F21" s="380"/>
      <c r="G21" s="269"/>
      <c r="H21" s="381">
        <v>0</v>
      </c>
      <c r="I21" s="415"/>
      <c r="J21" s="381"/>
      <c r="K21" s="381"/>
      <c r="L21" s="381"/>
      <c r="M21" s="381"/>
      <c r="N21" s="381"/>
      <c r="O21" s="381"/>
      <c r="P21" s="381"/>
      <c r="Q21" s="413"/>
      <c r="R21" s="418">
        <f>SUM(I21:Q21)</f>
        <v>0</v>
      </c>
    </row>
    <row r="22" spans="2:18" ht="16" x14ac:dyDescent="0.45">
      <c r="B22" s="339"/>
      <c r="C22" s="382" t="s">
        <v>355</v>
      </c>
      <c r="D22" s="340"/>
      <c r="E22" s="340"/>
      <c r="F22" s="383"/>
      <c r="G22" s="340"/>
      <c r="H22" s="384"/>
      <c r="I22" s="416"/>
      <c r="J22" s="384"/>
      <c r="K22" s="384"/>
      <c r="L22" s="384"/>
      <c r="M22" s="384"/>
      <c r="N22" s="384"/>
      <c r="O22" s="384"/>
      <c r="P22" s="384"/>
      <c r="Q22" s="384"/>
      <c r="R22" s="419"/>
    </row>
    <row r="23" spans="2:18" ht="16" x14ac:dyDescent="0.45">
      <c r="B23" s="332"/>
      <c r="C23" s="273" t="s">
        <v>68</v>
      </c>
      <c r="D23" s="273"/>
      <c r="E23" s="273"/>
      <c r="F23" s="385"/>
      <c r="G23" s="273"/>
      <c r="H23" s="386"/>
      <c r="I23" s="417">
        <v>228400</v>
      </c>
      <c r="J23" s="386">
        <v>896700.42</v>
      </c>
      <c r="K23" s="386"/>
      <c r="L23" s="386"/>
      <c r="M23" s="386"/>
      <c r="N23" s="386"/>
      <c r="O23" s="386"/>
      <c r="P23" s="386"/>
      <c r="Q23" s="384"/>
      <c r="R23" s="420">
        <f>SUM(I23:Q23)</f>
        <v>1125100.42</v>
      </c>
    </row>
    <row r="24" spans="2:18" ht="16.5" thickBot="1" x14ac:dyDescent="0.5">
      <c r="B24" s="332"/>
      <c r="C24" s="273" t="s">
        <v>356</v>
      </c>
      <c r="D24" s="273"/>
      <c r="E24" s="273"/>
      <c r="F24" s="385"/>
      <c r="G24" s="273"/>
      <c r="H24" s="386"/>
      <c r="I24" s="386"/>
      <c r="J24" s="386"/>
      <c r="K24" s="386"/>
      <c r="L24" s="386"/>
      <c r="M24" s="386"/>
      <c r="N24" s="386"/>
      <c r="O24" s="386"/>
      <c r="P24" s="386"/>
      <c r="Q24" s="384"/>
      <c r="R24" s="421"/>
    </row>
    <row r="25" spans="2:18" x14ac:dyDescent="0.35">
      <c r="B25" s="387"/>
      <c r="C25" s="388" t="s">
        <v>35</v>
      </c>
      <c r="D25" s="389"/>
      <c r="E25" s="390"/>
      <c r="F25" s="391"/>
      <c r="G25" s="269"/>
      <c r="H25" s="270"/>
      <c r="I25" s="269"/>
      <c r="J25" s="269"/>
      <c r="K25" s="269"/>
      <c r="L25" s="269"/>
      <c r="M25" s="269"/>
      <c r="N25" s="269"/>
      <c r="O25" s="269"/>
      <c r="P25" s="269"/>
      <c r="Q25" s="270"/>
      <c r="R25" s="277"/>
    </row>
    <row r="26" spans="2:18" ht="15" thickBot="1" x14ac:dyDescent="0.4">
      <c r="B26" s="392"/>
      <c r="C26" s="393" t="s">
        <v>235</v>
      </c>
      <c r="D26" s="393"/>
      <c r="E26" s="394"/>
      <c r="F26" s="395"/>
      <c r="G26" s="337"/>
      <c r="H26" s="396"/>
      <c r="I26" s="337"/>
      <c r="J26" s="337"/>
      <c r="K26" s="337"/>
      <c r="L26" s="337"/>
      <c r="M26" s="337"/>
      <c r="N26" s="337"/>
      <c r="O26" s="337"/>
      <c r="P26" s="337"/>
      <c r="Q26" s="396"/>
      <c r="R26" s="397"/>
    </row>
    <row r="27" spans="2:18" x14ac:dyDescent="0.35">
      <c r="F27" s="323"/>
      <c r="H27" s="323"/>
      <c r="Q27" s="323"/>
    </row>
  </sheetData>
  <mergeCells count="9">
    <mergeCell ref="I4:I5"/>
    <mergeCell ref="J4:Q4"/>
    <mergeCell ref="R4:R5"/>
    <mergeCell ref="B4:B5"/>
    <mergeCell ref="C4:C5"/>
    <mergeCell ref="D4:D5"/>
    <mergeCell ref="F4:F5"/>
    <mergeCell ref="G4:G5"/>
    <mergeCell ref="H4:H5"/>
  </mergeCells>
  <pageMargins left="0.7" right="0.7" top="0.75" bottom="0.75" header="0.3" footer="0.3"/>
  <pageSetup paperSize="9" scale="52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B9AD-069F-49BB-A8FA-63D39A69BC5E}">
  <dimension ref="B1:H175"/>
  <sheetViews>
    <sheetView view="pageBreakPreview" topLeftCell="A106" zoomScale="90" zoomScaleNormal="100" zoomScaleSheetLayoutView="90" workbookViewId="0">
      <selection activeCell="D131" sqref="D131"/>
    </sheetView>
  </sheetViews>
  <sheetFormatPr defaultRowHeight="14.5" x14ac:dyDescent="0.35"/>
  <cols>
    <col min="2" max="2" width="32" customWidth="1"/>
    <col min="3" max="3" width="34.1796875" customWidth="1"/>
    <col min="4" max="5" width="21.7265625" customWidth="1"/>
    <col min="6" max="6" width="11.7265625" customWidth="1"/>
    <col min="7" max="7" width="15.6328125" style="263" customWidth="1"/>
  </cols>
  <sheetData>
    <row r="1" spans="2:7" s="430" customFormat="1" ht="29.5" customHeight="1" x14ac:dyDescent="0.35">
      <c r="B1" s="621" t="s">
        <v>431</v>
      </c>
      <c r="C1" s="621" t="s">
        <v>260</v>
      </c>
      <c r="D1" s="621" t="s">
        <v>432</v>
      </c>
      <c r="E1" s="622" t="s">
        <v>433</v>
      </c>
      <c r="F1" s="622" t="s">
        <v>450</v>
      </c>
      <c r="G1" s="623" t="s">
        <v>451</v>
      </c>
    </row>
    <row r="2" spans="2:7" x14ac:dyDescent="0.35">
      <c r="B2" s="624" t="str">
        <f>'QS Certified'!C14</f>
        <v>Mirage</v>
      </c>
      <c r="C2" s="650" t="s">
        <v>261</v>
      </c>
      <c r="D2" s="624"/>
      <c r="E2" s="625">
        <f>SUM(D3:D5)</f>
        <v>8953029</v>
      </c>
      <c r="F2" s="273"/>
      <c r="G2" s="626">
        <f>PRODUCT(E2:F2)</f>
        <v>8953029</v>
      </c>
    </row>
    <row r="3" spans="2:7" x14ac:dyDescent="0.35">
      <c r="C3" s="368" t="s">
        <v>262</v>
      </c>
      <c r="D3" s="372">
        <v>4441242</v>
      </c>
      <c r="G3"/>
    </row>
    <row r="4" spans="2:7" x14ac:dyDescent="0.35">
      <c r="C4" s="368" t="s">
        <v>263</v>
      </c>
      <c r="D4" s="372">
        <f>1661787+(350000*3)</f>
        <v>2711787</v>
      </c>
      <c r="G4"/>
    </row>
    <row r="5" spans="2:7" x14ac:dyDescent="0.35">
      <c r="C5" s="368" t="s">
        <v>430</v>
      </c>
      <c r="D5" s="371">
        <f>300000*6</f>
        <v>1800000</v>
      </c>
      <c r="G5"/>
    </row>
    <row r="6" spans="2:7" x14ac:dyDescent="0.35">
      <c r="B6" s="624" t="str">
        <f>'QS Certified'!C2</f>
        <v>F+P</v>
      </c>
      <c r="C6" s="651" t="s">
        <v>231</v>
      </c>
      <c r="D6" s="624"/>
      <c r="E6" s="627">
        <f>SUM(D7:D17)</f>
        <v>5626613.5599999996</v>
      </c>
      <c r="F6" s="273">
        <v>4.45</v>
      </c>
      <c r="G6" s="626">
        <f>PRODUCT(E6:F6)</f>
        <v>25038430.342</v>
      </c>
    </row>
    <row r="7" spans="2:7" x14ac:dyDescent="0.35">
      <c r="C7" s="368" t="s">
        <v>265</v>
      </c>
      <c r="D7" s="369">
        <v>4620000</v>
      </c>
      <c r="G7"/>
    </row>
    <row r="8" spans="2:7" x14ac:dyDescent="0.35">
      <c r="C8" s="368" t="s">
        <v>266</v>
      </c>
      <c r="D8" s="369">
        <f>270000+1613.56</f>
        <v>271613.56</v>
      </c>
      <c r="G8"/>
    </row>
    <row r="9" spans="2:7" x14ac:dyDescent="0.35">
      <c r="C9" s="368" t="s">
        <v>267</v>
      </c>
      <c r="D9" s="369">
        <v>180000</v>
      </c>
      <c r="G9"/>
    </row>
    <row r="10" spans="2:7" x14ac:dyDescent="0.35">
      <c r="C10" s="368" t="s">
        <v>268</v>
      </c>
      <c r="D10" s="369">
        <v>126000</v>
      </c>
      <c r="G10"/>
    </row>
    <row r="11" spans="2:7" x14ac:dyDescent="0.35">
      <c r="C11" s="368" t="s">
        <v>269</v>
      </c>
      <c r="D11" s="369">
        <v>84000</v>
      </c>
      <c r="G11"/>
    </row>
    <row r="12" spans="2:7" x14ac:dyDescent="0.35">
      <c r="C12" s="368" t="s">
        <v>270</v>
      </c>
      <c r="D12" s="369">
        <v>45000</v>
      </c>
      <c r="G12"/>
    </row>
    <row r="13" spans="2:7" x14ac:dyDescent="0.35">
      <c r="C13" s="368" t="s">
        <v>271</v>
      </c>
      <c r="D13" s="369">
        <v>45000</v>
      </c>
      <c r="G13"/>
    </row>
    <row r="14" spans="2:7" x14ac:dyDescent="0.35">
      <c r="C14" s="368" t="s">
        <v>272</v>
      </c>
      <c r="D14" s="369">
        <v>30000</v>
      </c>
      <c r="G14"/>
    </row>
    <row r="15" spans="2:7" x14ac:dyDescent="0.35">
      <c r="C15" s="368" t="s">
        <v>273</v>
      </c>
      <c r="D15" s="369">
        <v>45000</v>
      </c>
      <c r="G15"/>
    </row>
    <row r="16" spans="2:7" x14ac:dyDescent="0.35">
      <c r="C16" s="368" t="s">
        <v>274</v>
      </c>
      <c r="D16" s="369">
        <v>30000</v>
      </c>
      <c r="G16"/>
    </row>
    <row r="17" spans="2:7" x14ac:dyDescent="0.35">
      <c r="C17" s="368" t="s">
        <v>430</v>
      </c>
      <c r="D17" s="371">
        <f>25000*6</f>
        <v>150000</v>
      </c>
      <c r="G17"/>
    </row>
    <row r="18" spans="2:7" x14ac:dyDescent="0.35">
      <c r="B18" s="624" t="str">
        <f>'QS Certified'!C22</f>
        <v>BSBG</v>
      </c>
      <c r="C18" s="651" t="s">
        <v>261</v>
      </c>
      <c r="D18" s="628"/>
      <c r="E18" s="627">
        <f>SUM(D19:D21)</f>
        <v>3419895</v>
      </c>
      <c r="F18" s="273"/>
      <c r="G18" s="626">
        <f>PRODUCT(E18:F18)</f>
        <v>3419895</v>
      </c>
    </row>
    <row r="19" spans="2:7" x14ac:dyDescent="0.35">
      <c r="C19" s="368" t="s">
        <v>265</v>
      </c>
      <c r="D19" s="369">
        <v>1729736</v>
      </c>
      <c r="G19"/>
    </row>
    <row r="20" spans="2:7" x14ac:dyDescent="0.35">
      <c r="C20" s="368" t="s">
        <v>264</v>
      </c>
      <c r="D20" s="369">
        <v>455659</v>
      </c>
      <c r="G20"/>
    </row>
    <row r="21" spans="2:7" x14ac:dyDescent="0.35">
      <c r="C21" s="368" t="s">
        <v>390</v>
      </c>
      <c r="D21" s="369">
        <v>1234500</v>
      </c>
      <c r="G21"/>
    </row>
    <row r="22" spans="2:7" x14ac:dyDescent="0.35">
      <c r="B22" s="624" t="str">
        <f>'QS Certified'!C17</f>
        <v>BGE</v>
      </c>
      <c r="C22" s="651" t="s">
        <v>261</v>
      </c>
      <c r="D22" s="628"/>
      <c r="E22" s="627">
        <f>SUM(D23:D25)</f>
        <v>732300</v>
      </c>
      <c r="F22" s="273"/>
      <c r="G22" s="626">
        <f>PRODUCT(E22:F22)</f>
        <v>732300</v>
      </c>
    </row>
    <row r="23" spans="2:7" x14ac:dyDescent="0.35">
      <c r="B23" s="370"/>
      <c r="C23" s="368" t="s">
        <v>265</v>
      </c>
      <c r="D23" s="369">
        <v>449800</v>
      </c>
      <c r="G23"/>
    </row>
    <row r="24" spans="2:7" x14ac:dyDescent="0.35">
      <c r="B24" s="370"/>
      <c r="C24" s="368" t="s">
        <v>264</v>
      </c>
      <c r="D24" s="369">
        <v>72500</v>
      </c>
      <c r="G24"/>
    </row>
    <row r="25" spans="2:7" x14ac:dyDescent="0.35">
      <c r="C25" s="368" t="s">
        <v>390</v>
      </c>
      <c r="D25" s="369">
        <v>210000</v>
      </c>
      <c r="G25"/>
    </row>
    <row r="26" spans="2:7" x14ac:dyDescent="0.35">
      <c r="B26" s="624" t="str">
        <f>'QS Certified'!C15</f>
        <v>WME</v>
      </c>
      <c r="C26" s="651" t="s">
        <v>261</v>
      </c>
      <c r="D26" s="628"/>
      <c r="E26" s="627">
        <f>SUM(D27:D29)</f>
        <v>2207397.85</v>
      </c>
      <c r="F26" s="273"/>
      <c r="G26" s="626">
        <f>PRODUCT(E26:F26)</f>
        <v>2207397.85</v>
      </c>
    </row>
    <row r="27" spans="2:7" x14ac:dyDescent="0.35">
      <c r="C27" s="368" t="s">
        <v>265</v>
      </c>
      <c r="D27" s="369">
        <v>1632000</v>
      </c>
      <c r="G27"/>
    </row>
    <row r="28" spans="2:7" x14ac:dyDescent="0.35">
      <c r="C28" s="368" t="s">
        <v>264</v>
      </c>
      <c r="D28" s="369"/>
      <c r="G28"/>
    </row>
    <row r="29" spans="2:7" x14ac:dyDescent="0.35">
      <c r="C29" s="368" t="s">
        <v>430</v>
      </c>
      <c r="D29" s="369">
        <f>1166064.52+153333.33+148000*6-D27</f>
        <v>575397.85000000009</v>
      </c>
      <c r="G29"/>
    </row>
    <row r="30" spans="2:7" x14ac:dyDescent="0.35">
      <c r="B30" s="624" t="str">
        <f>'QS Certified'!C12</f>
        <v>Light Touch</v>
      </c>
      <c r="C30" s="651" t="s">
        <v>261</v>
      </c>
      <c r="D30" s="628"/>
      <c r="E30" s="627">
        <f>SUM(D31:D34)</f>
        <v>388590</v>
      </c>
      <c r="F30" s="273"/>
      <c r="G30" s="626">
        <f>PRODUCT(E30:F30)</f>
        <v>388590</v>
      </c>
    </row>
    <row r="31" spans="2:7" x14ac:dyDescent="0.35">
      <c r="C31" s="370" t="s">
        <v>277</v>
      </c>
      <c r="D31" s="369">
        <v>123160</v>
      </c>
      <c r="G31"/>
    </row>
    <row r="32" spans="2:7" x14ac:dyDescent="0.35">
      <c r="C32" s="370" t="s">
        <v>278</v>
      </c>
      <c r="D32" s="369">
        <v>5610</v>
      </c>
      <c r="G32"/>
    </row>
    <row r="33" spans="2:7" x14ac:dyDescent="0.35">
      <c r="C33" s="370" t="s">
        <v>279</v>
      </c>
      <c r="D33" s="369">
        <v>96520</v>
      </c>
      <c r="G33"/>
    </row>
    <row r="34" spans="2:7" x14ac:dyDescent="0.35">
      <c r="C34" s="368" t="s">
        <v>430</v>
      </c>
      <c r="D34" s="263">
        <f>32660*5</f>
        <v>163300</v>
      </c>
      <c r="G34"/>
    </row>
    <row r="35" spans="2:7" x14ac:dyDescent="0.35">
      <c r="B35" s="624" t="str">
        <f>'QS Certified'!C11</f>
        <v xml:space="preserve">U+A </v>
      </c>
      <c r="C35" s="651" t="s">
        <v>261</v>
      </c>
      <c r="D35" s="626"/>
      <c r="E35" s="627">
        <f>SUM(D36:D38)</f>
        <v>420000</v>
      </c>
      <c r="F35" s="273"/>
      <c r="G35" s="626">
        <f>PRODUCT(E35:F35)</f>
        <v>420000</v>
      </c>
    </row>
    <row r="36" spans="2:7" x14ac:dyDescent="0.35">
      <c r="C36" s="368" t="s">
        <v>265</v>
      </c>
      <c r="D36" s="369">
        <f>30000*10</f>
        <v>300000</v>
      </c>
      <c r="G36"/>
    </row>
    <row r="37" spans="2:7" x14ac:dyDescent="0.35">
      <c r="C37" s="368" t="s">
        <v>264</v>
      </c>
      <c r="D37" s="263"/>
      <c r="G37"/>
    </row>
    <row r="38" spans="2:7" x14ac:dyDescent="0.35">
      <c r="C38" s="368" t="s">
        <v>390</v>
      </c>
      <c r="D38" s="263">
        <f>30000*4</f>
        <v>120000</v>
      </c>
      <c r="G38"/>
    </row>
    <row r="39" spans="2:7" x14ac:dyDescent="0.35">
      <c r="B39" s="624" t="str">
        <f>'QS Certified'!C3</f>
        <v xml:space="preserve">G&amp;B - Hotel </v>
      </c>
      <c r="C39" s="652" t="s">
        <v>232</v>
      </c>
      <c r="D39" s="626"/>
      <c r="E39" s="625">
        <f>SUM(D40:D42)</f>
        <v>1938789.54</v>
      </c>
      <c r="F39" s="273">
        <v>3.85</v>
      </c>
      <c r="G39" s="626">
        <f>PRODUCT(E39:F39)</f>
        <v>7464339.7290000003</v>
      </c>
    </row>
    <row r="40" spans="2:7" x14ac:dyDescent="0.35">
      <c r="C40" s="368" t="s">
        <v>265</v>
      </c>
      <c r="D40" s="371">
        <v>1580000</v>
      </c>
      <c r="G40"/>
    </row>
    <row r="41" spans="2:7" x14ac:dyDescent="0.35">
      <c r="C41" s="368" t="s">
        <v>264</v>
      </c>
      <c r="D41" s="371">
        <v>358789.54</v>
      </c>
      <c r="G41"/>
    </row>
    <row r="42" spans="2:7" x14ac:dyDescent="0.35">
      <c r="C42" s="368" t="s">
        <v>390</v>
      </c>
      <c r="D42" s="263"/>
      <c r="G42"/>
    </row>
    <row r="43" spans="2:7" x14ac:dyDescent="0.35">
      <c r="B43" s="624" t="str">
        <f>'QS Certified'!C23</f>
        <v>GAJ</v>
      </c>
      <c r="C43" s="651" t="s">
        <v>261</v>
      </c>
      <c r="D43" s="626"/>
      <c r="E43" s="625">
        <f>SUM(D44:D45)</f>
        <v>1125100.4100000001</v>
      </c>
      <c r="F43" s="273"/>
      <c r="G43" s="626">
        <f>PRODUCT(E43:F43)</f>
        <v>1125100.4100000001</v>
      </c>
    </row>
    <row r="44" spans="2:7" x14ac:dyDescent="0.35">
      <c r="C44" s="368" t="s">
        <v>280</v>
      </c>
      <c r="D44" s="263">
        <v>228400</v>
      </c>
      <c r="G44"/>
    </row>
    <row r="45" spans="2:7" x14ac:dyDescent="0.35">
      <c r="C45" s="368" t="s">
        <v>281</v>
      </c>
      <c r="D45" s="263">
        <v>896700.41</v>
      </c>
      <c r="G45"/>
    </row>
    <row r="46" spans="2:7" x14ac:dyDescent="0.35">
      <c r="B46" s="624" t="str">
        <f>'QS Certified'!C6</f>
        <v>Excom</v>
      </c>
      <c r="C46" s="651" t="s">
        <v>261</v>
      </c>
      <c r="D46" s="626"/>
      <c r="E46" s="627">
        <f>SUM(D47:D54)</f>
        <v>846747.91</v>
      </c>
      <c r="F46" s="273"/>
      <c r="G46" s="626">
        <f>PRODUCT(E46:F46)</f>
        <v>846747.91</v>
      </c>
    </row>
    <row r="47" spans="2:7" x14ac:dyDescent="0.35">
      <c r="C47" s="368" t="s">
        <v>282</v>
      </c>
      <c r="D47" s="369">
        <v>66000</v>
      </c>
      <c r="G47"/>
    </row>
    <row r="48" spans="2:7" x14ac:dyDescent="0.35">
      <c r="C48" s="368" t="s">
        <v>283</v>
      </c>
      <c r="D48" s="369">
        <v>90000</v>
      </c>
      <c r="G48"/>
    </row>
    <row r="49" spans="2:7" x14ac:dyDescent="0.35">
      <c r="C49" s="368" t="s">
        <v>284</v>
      </c>
      <c r="D49" s="369">
        <v>72000</v>
      </c>
      <c r="G49"/>
    </row>
    <row r="50" spans="2:7" x14ac:dyDescent="0.35">
      <c r="C50" s="368" t="s">
        <v>285</v>
      </c>
      <c r="D50" s="369">
        <v>90000</v>
      </c>
      <c r="G50"/>
    </row>
    <row r="51" spans="2:7" x14ac:dyDescent="0.35">
      <c r="C51" s="368" t="s">
        <v>286</v>
      </c>
      <c r="D51" s="369">
        <v>79686.83</v>
      </c>
      <c r="G51"/>
    </row>
    <row r="52" spans="2:7" x14ac:dyDescent="0.35">
      <c r="C52" s="368" t="s">
        <v>287</v>
      </c>
      <c r="D52" s="369">
        <v>100999.8</v>
      </c>
      <c r="G52"/>
    </row>
    <row r="53" spans="2:7" x14ac:dyDescent="0.35">
      <c r="C53" s="368" t="s">
        <v>288</v>
      </c>
      <c r="D53" s="369">
        <v>252561.28</v>
      </c>
      <c r="G53"/>
    </row>
    <row r="54" spans="2:7" x14ac:dyDescent="0.35">
      <c r="C54" s="368" t="s">
        <v>289</v>
      </c>
      <c r="D54" s="369">
        <v>95500</v>
      </c>
      <c r="G54"/>
    </row>
    <row r="55" spans="2:7" x14ac:dyDescent="0.35">
      <c r="B55" s="624" t="str">
        <f>'QS Certified'!C7</f>
        <v>ECON</v>
      </c>
      <c r="C55" s="651" t="s">
        <v>261</v>
      </c>
      <c r="D55" s="628"/>
      <c r="E55" s="627">
        <f>SUM(D56:D58)</f>
        <v>98700</v>
      </c>
      <c r="F55" s="273"/>
      <c r="G55" s="626">
        <f>PRODUCT(E55:F55)</f>
        <v>98700</v>
      </c>
    </row>
    <row r="56" spans="2:7" x14ac:dyDescent="0.35">
      <c r="C56" s="368" t="s">
        <v>265</v>
      </c>
      <c r="D56" s="369">
        <v>77700</v>
      </c>
      <c r="G56"/>
    </row>
    <row r="57" spans="2:7" x14ac:dyDescent="0.35">
      <c r="C57" s="368" t="s">
        <v>264</v>
      </c>
      <c r="D57" s="369"/>
      <c r="G57"/>
    </row>
    <row r="58" spans="2:7" x14ac:dyDescent="0.35">
      <c r="C58" s="368" t="s">
        <v>390</v>
      </c>
      <c r="D58" s="369">
        <f>10500*2</f>
        <v>21000</v>
      </c>
      <c r="G58"/>
    </row>
    <row r="59" spans="2:7" x14ac:dyDescent="0.35">
      <c r="B59" s="624" t="str">
        <f>'QS Certified'!C5</f>
        <v>Conin</v>
      </c>
      <c r="C59" s="651" t="s">
        <v>261</v>
      </c>
      <c r="D59" s="628"/>
      <c r="E59" s="627">
        <f>SUM(D60:D61)</f>
        <v>2434218.75</v>
      </c>
      <c r="F59" s="273"/>
      <c r="G59" s="626">
        <f>PRODUCT(E59:F59)</f>
        <v>2434218.75</v>
      </c>
    </row>
    <row r="60" spans="2:7" x14ac:dyDescent="0.35">
      <c r="C60" s="368" t="s">
        <v>265</v>
      </c>
      <c r="D60" s="369">
        <v>1350000</v>
      </c>
      <c r="G60"/>
    </row>
    <row r="61" spans="2:7" x14ac:dyDescent="0.35">
      <c r="C61" s="368" t="s">
        <v>264</v>
      </c>
      <c r="D61" s="369">
        <v>1084218.75</v>
      </c>
      <c r="G61"/>
    </row>
    <row r="62" spans="2:7" x14ac:dyDescent="0.35">
      <c r="B62" s="624" t="str">
        <f>'QS Certified'!C8</f>
        <v>Fondue</v>
      </c>
      <c r="C62" s="653" t="s">
        <v>261</v>
      </c>
      <c r="D62" s="628"/>
      <c r="E62" s="625">
        <f>SUM(D63:D64)</f>
        <v>347675</v>
      </c>
      <c r="F62" s="273"/>
      <c r="G62" s="626">
        <f>PRODUCT(E62:F62)</f>
        <v>347675</v>
      </c>
    </row>
    <row r="63" spans="2:7" x14ac:dyDescent="0.35">
      <c r="C63" s="368" t="s">
        <v>275</v>
      </c>
      <c r="D63" s="371">
        <v>96000</v>
      </c>
      <c r="G63"/>
    </row>
    <row r="64" spans="2:7" x14ac:dyDescent="0.35">
      <c r="C64" s="368" t="s">
        <v>264</v>
      </c>
      <c r="D64" s="371">
        <v>251675</v>
      </c>
      <c r="G64"/>
    </row>
    <row r="65" spans="2:7" x14ac:dyDescent="0.35">
      <c r="B65" s="624" t="str">
        <f>'QS Certified'!C9</f>
        <v>Roya</v>
      </c>
      <c r="C65" s="653" t="s">
        <v>261</v>
      </c>
      <c r="D65" s="628"/>
      <c r="E65" s="627">
        <f>SUM(D66:D68)</f>
        <v>1460000</v>
      </c>
      <c r="F65" s="273"/>
      <c r="G65" s="626">
        <f>PRODUCT(E65:F65)</f>
        <v>1460000</v>
      </c>
    </row>
    <row r="66" spans="2:7" x14ac:dyDescent="0.35">
      <c r="C66" s="368" t="s">
        <v>265</v>
      </c>
      <c r="D66" s="369">
        <f>480000+(17*20000)+(10*40000)</f>
        <v>1220000</v>
      </c>
      <c r="G66"/>
    </row>
    <row r="67" spans="2:7" x14ac:dyDescent="0.35">
      <c r="C67" s="368" t="s">
        <v>264</v>
      </c>
      <c r="D67" s="369"/>
      <c r="G67"/>
    </row>
    <row r="68" spans="2:7" x14ac:dyDescent="0.35">
      <c r="C68" s="368" t="s">
        <v>430</v>
      </c>
      <c r="D68" s="369">
        <f>40000*6</f>
        <v>240000</v>
      </c>
      <c r="G68"/>
    </row>
    <row r="69" spans="2:7" x14ac:dyDescent="0.35">
      <c r="B69" s="624" t="s">
        <v>185</v>
      </c>
      <c r="C69" s="653" t="s">
        <v>261</v>
      </c>
      <c r="D69" s="628"/>
      <c r="E69" s="625">
        <f>SUM(D70:D78)</f>
        <v>2734401.39</v>
      </c>
      <c r="F69" s="273"/>
      <c r="G69" s="626">
        <f>PRODUCT(E69:F69)</f>
        <v>2734401.39</v>
      </c>
    </row>
    <row r="70" spans="2:7" x14ac:dyDescent="0.35">
      <c r="C70" s="368" t="s">
        <v>290</v>
      </c>
      <c r="D70" s="371">
        <v>180000</v>
      </c>
      <c r="G70"/>
    </row>
    <row r="71" spans="2:7" x14ac:dyDescent="0.35">
      <c r="C71" s="368" t="s">
        <v>291</v>
      </c>
      <c r="D71" s="372">
        <f>82000*6</f>
        <v>492000</v>
      </c>
      <c r="G71"/>
    </row>
    <row r="72" spans="2:7" x14ac:dyDescent="0.35">
      <c r="C72" s="368" t="s">
        <v>292</v>
      </c>
      <c r="D72" s="372">
        <f>82000*6</f>
        <v>492000</v>
      </c>
      <c r="G72"/>
    </row>
    <row r="73" spans="2:7" x14ac:dyDescent="0.35">
      <c r="C73" s="368" t="s">
        <v>293</v>
      </c>
      <c r="D73" s="372">
        <v>228000</v>
      </c>
      <c r="G73"/>
    </row>
    <row r="74" spans="2:7" x14ac:dyDescent="0.35">
      <c r="C74" s="368" t="s">
        <v>294</v>
      </c>
      <c r="D74" s="372">
        <v>472612.89</v>
      </c>
      <c r="G74"/>
    </row>
    <row r="75" spans="2:7" x14ac:dyDescent="0.35">
      <c r="C75" s="368" t="s">
        <v>295</v>
      </c>
      <c r="D75" s="372">
        <v>115200</v>
      </c>
      <c r="G75"/>
    </row>
    <row r="76" spans="2:7" x14ac:dyDescent="0.35">
      <c r="C76" s="368" t="s">
        <v>296</v>
      </c>
      <c r="D76" s="372">
        <v>396974</v>
      </c>
      <c r="G76"/>
    </row>
    <row r="77" spans="2:7" x14ac:dyDescent="0.35">
      <c r="C77" s="368" t="s">
        <v>297</v>
      </c>
      <c r="D77" s="372">
        <v>150000</v>
      </c>
      <c r="G77"/>
    </row>
    <row r="78" spans="2:7" x14ac:dyDescent="0.35">
      <c r="C78" s="368" t="s">
        <v>298</v>
      </c>
      <c r="D78" s="372">
        <v>207614.5</v>
      </c>
      <c r="G78"/>
    </row>
    <row r="79" spans="2:7" x14ac:dyDescent="0.35">
      <c r="B79" s="624" t="str">
        <f>'QS Certified'!C4</f>
        <v>ALTHURATH</v>
      </c>
      <c r="C79" s="651" t="s">
        <v>261</v>
      </c>
      <c r="D79" s="629"/>
      <c r="E79" s="627">
        <f>SUM(D80:D81)</f>
        <v>105000</v>
      </c>
      <c r="F79" s="273"/>
      <c r="G79" s="626">
        <f>PRODUCT(E79:F79)</f>
        <v>105000</v>
      </c>
    </row>
    <row r="80" spans="2:7" x14ac:dyDescent="0.35">
      <c r="C80" s="368" t="s">
        <v>265</v>
      </c>
      <c r="D80" s="369">
        <v>25000</v>
      </c>
      <c r="G80"/>
    </row>
    <row r="81" spans="2:7" x14ac:dyDescent="0.35">
      <c r="C81" s="368" t="s">
        <v>299</v>
      </c>
      <c r="D81" s="369">
        <v>80000</v>
      </c>
      <c r="G81"/>
    </row>
    <row r="82" spans="2:7" x14ac:dyDescent="0.35">
      <c r="B82" s="624" t="str">
        <f>'QS Certified'!C16</f>
        <v>Meinhardt</v>
      </c>
      <c r="C82" s="651" t="s">
        <v>261</v>
      </c>
      <c r="D82" s="629"/>
      <c r="E82" s="627">
        <f>SUM(D83:D84)</f>
        <v>156790</v>
      </c>
      <c r="F82" s="273"/>
      <c r="G82" s="626">
        <f>PRODUCT(E82:F82)</f>
        <v>156790</v>
      </c>
    </row>
    <row r="83" spans="2:7" x14ac:dyDescent="0.35">
      <c r="C83" s="370" t="s">
        <v>278</v>
      </c>
      <c r="D83" s="369">
        <v>40320</v>
      </c>
      <c r="G83"/>
    </row>
    <row r="84" spans="2:7" x14ac:dyDescent="0.35">
      <c r="C84" s="370" t="s">
        <v>300</v>
      </c>
      <c r="D84" s="369">
        <f>32250+84220</f>
        <v>116470</v>
      </c>
      <c r="G84"/>
    </row>
    <row r="85" spans="2:7" x14ac:dyDescent="0.35">
      <c r="B85" s="624" t="str">
        <f>'QS Certified'!C18</f>
        <v>Mitchell &amp; Eades (L17 &amp; L29)</v>
      </c>
      <c r="C85" s="651" t="s">
        <v>261</v>
      </c>
      <c r="D85" s="624"/>
      <c r="E85" s="627">
        <f>SUM(D86:D88)</f>
        <v>525200</v>
      </c>
      <c r="F85" s="273"/>
      <c r="G85" s="626">
        <f>PRODUCT(E85:F85)</f>
        <v>525200</v>
      </c>
    </row>
    <row r="86" spans="2:7" x14ac:dyDescent="0.35">
      <c r="C86" s="368" t="s">
        <v>301</v>
      </c>
      <c r="D86" s="369">
        <f>260000+126000</f>
        <v>386000</v>
      </c>
      <c r="G86"/>
    </row>
    <row r="87" spans="2:7" x14ac:dyDescent="0.35">
      <c r="C87" s="368" t="s">
        <v>302</v>
      </c>
      <c r="D87" s="369">
        <v>13200</v>
      </c>
      <c r="G87"/>
    </row>
    <row r="88" spans="2:7" x14ac:dyDescent="0.35">
      <c r="C88" s="368" t="s">
        <v>430</v>
      </c>
      <c r="D88" s="369">
        <f>21000*6</f>
        <v>126000</v>
      </c>
      <c r="G88"/>
    </row>
    <row r="89" spans="2:7" x14ac:dyDescent="0.35">
      <c r="B89" s="624" t="str">
        <f>'QS Certified'!C20</f>
        <v>Mediatech</v>
      </c>
      <c r="C89" s="651" t="s">
        <v>261</v>
      </c>
      <c r="D89" s="624"/>
      <c r="E89" s="627">
        <f>SUM(D90:D91)</f>
        <v>190572</v>
      </c>
      <c r="F89" s="273"/>
      <c r="G89" s="626">
        <f>PRODUCT(E89:F89)</f>
        <v>190572</v>
      </c>
    </row>
    <row r="90" spans="2:7" x14ac:dyDescent="0.35">
      <c r="C90" s="370" t="s">
        <v>275</v>
      </c>
      <c r="D90" s="369">
        <f>40572+12500*8</f>
        <v>140572</v>
      </c>
      <c r="G90"/>
    </row>
    <row r="91" spans="2:7" x14ac:dyDescent="0.35">
      <c r="C91" s="368" t="s">
        <v>430</v>
      </c>
      <c r="D91" s="369">
        <f>103072+12500*7-D90</f>
        <v>50000</v>
      </c>
      <c r="G91"/>
    </row>
    <row r="92" spans="2:7" x14ac:dyDescent="0.35">
      <c r="B92" s="624" t="str">
        <f>'QS Certified'!C21</f>
        <v>Vortex</v>
      </c>
      <c r="C92" s="651" t="s">
        <v>261</v>
      </c>
      <c r="D92" s="624"/>
      <c r="E92" s="627">
        <f>SUM(D93:D95)</f>
        <v>206500</v>
      </c>
      <c r="F92" s="273"/>
      <c r="G92" s="626">
        <f>PRODUCT(E92:F92)</f>
        <v>206500</v>
      </c>
    </row>
    <row r="93" spans="2:7" x14ac:dyDescent="0.35">
      <c r="C93" s="368" t="s">
        <v>303</v>
      </c>
      <c r="D93" s="369">
        <v>24000</v>
      </c>
      <c r="G93"/>
    </row>
    <row r="94" spans="2:7" x14ac:dyDescent="0.35">
      <c r="C94" s="368" t="s">
        <v>304</v>
      </c>
      <c r="D94" s="369">
        <v>35000</v>
      </c>
      <c r="G94"/>
    </row>
    <row r="95" spans="2:7" x14ac:dyDescent="0.35">
      <c r="C95" s="368" t="s">
        <v>305</v>
      </c>
      <c r="D95" s="369">
        <v>147500</v>
      </c>
      <c r="G95"/>
    </row>
    <row r="96" spans="2:7" x14ac:dyDescent="0.35">
      <c r="B96" s="624" t="str">
        <f>'QS Certified'!C24</f>
        <v>CEC</v>
      </c>
      <c r="C96" s="651" t="s">
        <v>261</v>
      </c>
      <c r="D96" s="624"/>
      <c r="E96" s="627">
        <f>SUM(D97:D98)</f>
        <v>781981.22</v>
      </c>
      <c r="F96" s="273"/>
      <c r="G96" s="626">
        <f>PRODUCT(E96:F96)</f>
        <v>781981.22</v>
      </c>
    </row>
    <row r="97" spans="2:7" x14ac:dyDescent="0.35">
      <c r="C97" s="370" t="s">
        <v>306</v>
      </c>
      <c r="D97" s="369">
        <v>456981.22</v>
      </c>
      <c r="G97"/>
    </row>
    <row r="98" spans="2:7" x14ac:dyDescent="0.35">
      <c r="C98" s="370" t="s">
        <v>300</v>
      </c>
      <c r="D98" s="369">
        <v>325000</v>
      </c>
      <c r="G98"/>
    </row>
    <row r="99" spans="2:7" x14ac:dyDescent="0.35">
      <c r="B99" s="624" t="str">
        <f>'QS Certified'!C25</f>
        <v>AME</v>
      </c>
      <c r="C99" s="651" t="s">
        <v>261</v>
      </c>
      <c r="D99" s="624"/>
      <c r="E99" s="627">
        <f>SUM(D100:D101)</f>
        <v>46500</v>
      </c>
      <c r="F99" s="273"/>
      <c r="G99" s="626">
        <f>PRODUCT(E99:F99)</f>
        <v>46500</v>
      </c>
    </row>
    <row r="100" spans="2:7" x14ac:dyDescent="0.35">
      <c r="C100" s="368" t="s">
        <v>265</v>
      </c>
      <c r="D100" s="369">
        <v>46500</v>
      </c>
      <c r="G100"/>
    </row>
    <row r="101" spans="2:7" x14ac:dyDescent="0.35">
      <c r="C101" s="368" t="s">
        <v>264</v>
      </c>
      <c r="D101" s="369">
        <v>0</v>
      </c>
      <c r="G101"/>
    </row>
    <row r="102" spans="2:7" x14ac:dyDescent="0.35">
      <c r="B102" s="624" t="str">
        <f>'QS Certified'!C28</f>
        <v>AMELIA</v>
      </c>
      <c r="C102" s="652" t="s">
        <v>232</v>
      </c>
      <c r="D102" s="628"/>
      <c r="E102" s="627">
        <f>SUM(D103:D104)</f>
        <v>924625</v>
      </c>
      <c r="F102" s="273">
        <v>3.85</v>
      </c>
      <c r="G102" s="626">
        <f>PRODUCT(E102:F102)</f>
        <v>3559806.25</v>
      </c>
    </row>
    <row r="103" spans="2:7" x14ac:dyDescent="0.35">
      <c r="C103" s="370" t="s">
        <v>275</v>
      </c>
      <c r="D103" s="369">
        <v>88000</v>
      </c>
      <c r="G103"/>
    </row>
    <row r="104" spans="2:7" x14ac:dyDescent="0.35">
      <c r="C104" s="370" t="s">
        <v>276</v>
      </c>
      <c r="D104" s="369">
        <v>836625</v>
      </c>
      <c r="G104"/>
    </row>
    <row r="105" spans="2:7" x14ac:dyDescent="0.35">
      <c r="B105" s="624" t="str">
        <f>'QS Certified'!C10</f>
        <v>Dorchester</v>
      </c>
      <c r="C105" s="652"/>
      <c r="D105" s="628"/>
      <c r="E105" s="624"/>
      <c r="F105" s="273"/>
      <c r="G105" s="626">
        <f t="shared" ref="G105:G106" si="0">PRODUCT(E105:F105)</f>
        <v>0</v>
      </c>
    </row>
    <row r="106" spans="2:7" x14ac:dyDescent="0.35">
      <c r="B106" s="624" t="str">
        <f>'QS Certified'!C31</f>
        <v>EMTEC</v>
      </c>
      <c r="C106" s="651" t="s">
        <v>261</v>
      </c>
      <c r="D106" s="628"/>
      <c r="E106" s="627">
        <f>SUM(D107)</f>
        <v>55000</v>
      </c>
      <c r="F106" s="273"/>
      <c r="G106" s="626">
        <f t="shared" si="0"/>
        <v>55000</v>
      </c>
    </row>
    <row r="107" spans="2:7" x14ac:dyDescent="0.35">
      <c r="C107" s="368" t="s">
        <v>307</v>
      </c>
      <c r="D107" s="369">
        <v>55000</v>
      </c>
      <c r="G107"/>
    </row>
    <row r="108" spans="2:7" x14ac:dyDescent="0.35">
      <c r="B108" s="624" t="str">
        <f>'QS Certified'!C27</f>
        <v>Danial Turner</v>
      </c>
      <c r="C108" s="652" t="s">
        <v>261</v>
      </c>
      <c r="D108" s="624"/>
      <c r="E108" s="630">
        <f>SUM(D109:D111)</f>
        <v>228600</v>
      </c>
      <c r="F108" s="273"/>
      <c r="G108" s="626">
        <f>PRODUCT(E108:F108)</f>
        <v>228600</v>
      </c>
    </row>
    <row r="109" spans="2:7" x14ac:dyDescent="0.35">
      <c r="C109" s="368" t="s">
        <v>308</v>
      </c>
      <c r="D109" s="373">
        <v>54000</v>
      </c>
      <c r="G109"/>
    </row>
    <row r="110" spans="2:7" x14ac:dyDescent="0.35">
      <c r="C110" s="368" t="s">
        <v>309</v>
      </c>
      <c r="D110" s="373">
        <f>117000</f>
        <v>117000</v>
      </c>
      <c r="G110"/>
    </row>
    <row r="111" spans="2:7" x14ac:dyDescent="0.35">
      <c r="C111" s="368" t="s">
        <v>310</v>
      </c>
      <c r="D111" s="373">
        <v>57600</v>
      </c>
      <c r="G111"/>
    </row>
    <row r="112" spans="2:7" x14ac:dyDescent="0.35">
      <c r="B112" s="624" t="str">
        <f>'QS Certified'!C29</f>
        <v>Construct</v>
      </c>
      <c r="C112" s="653" t="s">
        <v>231</v>
      </c>
      <c r="D112" s="624"/>
      <c r="E112" s="627">
        <f>SUM(D113)</f>
        <v>368370.83</v>
      </c>
      <c r="F112" s="273">
        <v>4.45</v>
      </c>
      <c r="G112" s="626">
        <f>PRODUCT(E112:F112)</f>
        <v>1639250.1935000001</v>
      </c>
    </row>
    <row r="113" spans="2:7" x14ac:dyDescent="0.35">
      <c r="C113" s="368" t="s">
        <v>262</v>
      </c>
      <c r="D113" s="372">
        <v>368370.83</v>
      </c>
      <c r="G113"/>
    </row>
    <row r="114" spans="2:7" x14ac:dyDescent="0.35">
      <c r="B114" s="624" t="str">
        <f>'QS Certified'!C32</f>
        <v>Furnish Hospitality Trading</v>
      </c>
      <c r="C114" s="651" t="s">
        <v>261</v>
      </c>
      <c r="D114" s="624"/>
      <c r="E114" s="627">
        <f>SUM(D115:D116)</f>
        <v>180000</v>
      </c>
      <c r="F114" s="273"/>
      <c r="G114" s="626">
        <f>PRODUCT(E114:F114)</f>
        <v>180000</v>
      </c>
    </row>
    <row r="115" spans="2:7" x14ac:dyDescent="0.35">
      <c r="C115" s="368" t="s">
        <v>313</v>
      </c>
      <c r="D115" s="369">
        <v>40000</v>
      </c>
      <c r="G115"/>
    </row>
    <row r="116" spans="2:7" x14ac:dyDescent="0.35">
      <c r="C116" s="368" t="s">
        <v>430</v>
      </c>
      <c r="D116" s="263">
        <f>20000*7</f>
        <v>140000</v>
      </c>
      <c r="G116"/>
    </row>
    <row r="117" spans="2:7" x14ac:dyDescent="0.35">
      <c r="B117" s="624" t="str">
        <f>'QS Certified'!C41</f>
        <v>FOURTH</v>
      </c>
      <c r="C117" s="651" t="s">
        <v>233</v>
      </c>
      <c r="D117" s="624"/>
      <c r="E117" s="627">
        <f>SUM(D118)</f>
        <v>40000</v>
      </c>
      <c r="F117" s="273">
        <v>3.6760000000000002</v>
      </c>
      <c r="G117" s="626">
        <f>PRODUCT(E117:F117)</f>
        <v>147040</v>
      </c>
    </row>
    <row r="118" spans="2:7" x14ac:dyDescent="0.35">
      <c r="C118" s="368" t="s">
        <v>265</v>
      </c>
      <c r="D118" s="369">
        <v>40000</v>
      </c>
      <c r="G118"/>
    </row>
    <row r="119" spans="2:7" x14ac:dyDescent="0.35">
      <c r="B119" s="624" t="str">
        <f>'QS Certified'!C39</f>
        <v>Elitser Technologies</v>
      </c>
      <c r="C119" s="651" t="s">
        <v>261</v>
      </c>
      <c r="D119" s="624"/>
      <c r="E119" s="627">
        <f>SUM(D120)</f>
        <v>35415</v>
      </c>
      <c r="F119" s="273"/>
      <c r="G119" s="626">
        <f>PRODUCT(E119:F119)</f>
        <v>35415</v>
      </c>
    </row>
    <row r="120" spans="2:7" x14ac:dyDescent="0.35">
      <c r="C120" s="368" t="s">
        <v>265</v>
      </c>
      <c r="D120" s="369">
        <v>35415</v>
      </c>
      <c r="G120"/>
    </row>
    <row r="121" spans="2:7" x14ac:dyDescent="0.35">
      <c r="B121" s="624" t="str">
        <f>'QS Certified'!C40</f>
        <v>IGME</v>
      </c>
      <c r="C121" s="651" t="s">
        <v>261</v>
      </c>
      <c r="D121" s="624"/>
      <c r="E121" s="627">
        <f>SUM(D122:D123)</f>
        <v>83758</v>
      </c>
      <c r="F121" s="273"/>
      <c r="G121" s="626">
        <f>PRODUCT(E121:F121)</f>
        <v>83758</v>
      </c>
    </row>
    <row r="122" spans="2:7" x14ac:dyDescent="0.35">
      <c r="C122" s="368" t="s">
        <v>311</v>
      </c>
      <c r="D122" s="369">
        <v>31758</v>
      </c>
      <c r="G122"/>
    </row>
    <row r="123" spans="2:7" x14ac:dyDescent="0.35">
      <c r="C123" s="368" t="s">
        <v>312</v>
      </c>
      <c r="D123" s="369">
        <v>52000</v>
      </c>
      <c r="G123"/>
    </row>
    <row r="124" spans="2:7" x14ac:dyDescent="0.35">
      <c r="B124" s="624" t="str">
        <f>'QS Certified'!C42</f>
        <v>Infrateq</v>
      </c>
      <c r="C124" s="651" t="s">
        <v>261</v>
      </c>
      <c r="D124" s="624"/>
      <c r="E124" s="631">
        <f>SUM(D125:D126)</f>
        <v>128500</v>
      </c>
      <c r="F124" s="273"/>
      <c r="G124" s="626">
        <f>PRODUCT(E124:F124)</f>
        <v>128500</v>
      </c>
    </row>
    <row r="125" spans="2:7" x14ac:dyDescent="0.35">
      <c r="C125" s="311" t="s">
        <v>434</v>
      </c>
      <c r="D125" s="583">
        <v>105000</v>
      </c>
      <c r="G125"/>
    </row>
    <row r="126" spans="2:7" x14ac:dyDescent="0.35">
      <c r="C126" s="311" t="s">
        <v>453</v>
      </c>
      <c r="D126" s="583">
        <v>23500</v>
      </c>
      <c r="G126"/>
    </row>
    <row r="127" spans="2:7" x14ac:dyDescent="0.35">
      <c r="B127" s="624" t="str">
        <f>'QS Certified'!C43</f>
        <v>Oasys</v>
      </c>
      <c r="C127" s="651" t="s">
        <v>261</v>
      </c>
      <c r="D127" s="624"/>
      <c r="E127" s="631">
        <f>SUM(D128)</f>
        <v>335091</v>
      </c>
      <c r="F127" s="273"/>
      <c r="G127" s="626">
        <f>PRODUCT(E127:F127)</f>
        <v>335091</v>
      </c>
    </row>
    <row r="128" spans="2:7" x14ac:dyDescent="0.35">
      <c r="C128" s="311" t="s">
        <v>435</v>
      </c>
      <c r="D128" s="583">
        <v>335091</v>
      </c>
      <c r="G128"/>
    </row>
    <row r="129" spans="2:7" x14ac:dyDescent="0.35">
      <c r="B129" s="624" t="str">
        <f>'QS Certified'!C44</f>
        <v>Elite Document Solutions Ltd</v>
      </c>
      <c r="C129" s="651" t="s">
        <v>261</v>
      </c>
      <c r="D129" s="624"/>
      <c r="E129" s="631">
        <f>SUM(D130)</f>
        <v>159899.6</v>
      </c>
      <c r="F129" s="273"/>
      <c r="G129" s="626">
        <f>PRODUCT(E129:F129)</f>
        <v>159899.6</v>
      </c>
    </row>
    <row r="130" spans="2:7" x14ac:dyDescent="0.35">
      <c r="B130" s="368"/>
      <c r="C130" s="584" t="s">
        <v>436</v>
      </c>
      <c r="D130" s="583">
        <v>159899.6</v>
      </c>
      <c r="G130"/>
    </row>
    <row r="131" spans="2:7" x14ac:dyDescent="0.35">
      <c r="B131" s="632" t="str">
        <f>'QS Certified'!C45</f>
        <v>Intelity Inc.</v>
      </c>
      <c r="C131" s="651" t="s">
        <v>261</v>
      </c>
      <c r="D131" s="624"/>
      <c r="E131" s="631">
        <f>SUM(D132)</f>
        <v>367000</v>
      </c>
      <c r="F131" s="273"/>
      <c r="G131" s="626">
        <f>PRODUCT(E131:F131)</f>
        <v>367000</v>
      </c>
    </row>
    <row r="132" spans="2:7" x14ac:dyDescent="0.35">
      <c r="C132" s="311" t="s">
        <v>437</v>
      </c>
      <c r="D132" s="583">
        <v>367000</v>
      </c>
      <c r="G132"/>
    </row>
    <row r="133" spans="2:7" x14ac:dyDescent="0.35">
      <c r="B133" s="632" t="str">
        <f>'QS Certified'!C46</f>
        <v>Samsotech LLC</v>
      </c>
      <c r="C133" s="651" t="s">
        <v>261</v>
      </c>
      <c r="D133" s="624"/>
      <c r="E133" s="631">
        <f>SUM(D134)</f>
        <v>81480</v>
      </c>
      <c r="F133" s="273"/>
      <c r="G133" s="626">
        <f>PRODUCT(E133:F133)</f>
        <v>81480</v>
      </c>
    </row>
    <row r="134" spans="2:7" x14ac:dyDescent="0.35">
      <c r="B134" s="585"/>
      <c r="C134" s="587" t="s">
        <v>438</v>
      </c>
      <c r="D134" s="583">
        <v>81480</v>
      </c>
      <c r="G134"/>
    </row>
    <row r="135" spans="2:7" x14ac:dyDescent="0.35">
      <c r="B135" s="632" t="str">
        <f>'QS Certified'!C47</f>
        <v>Budgeting Solutions Ltd</v>
      </c>
      <c r="C135" s="651" t="s">
        <v>261</v>
      </c>
      <c r="D135" s="624"/>
      <c r="E135" s="631">
        <f>SUM(D136)</f>
        <v>38544</v>
      </c>
      <c r="F135" s="273"/>
      <c r="G135" s="626">
        <f>PRODUCT(E135:F135)</f>
        <v>38544</v>
      </c>
    </row>
    <row r="136" spans="2:7" x14ac:dyDescent="0.35">
      <c r="B136" s="585"/>
      <c r="C136" s="584" t="s">
        <v>439</v>
      </c>
      <c r="D136" s="583">
        <v>38544</v>
      </c>
      <c r="G136"/>
    </row>
    <row r="137" spans="2:7" x14ac:dyDescent="0.35">
      <c r="B137" s="633" t="str">
        <f>'QS Certified'!C48</f>
        <v>Key Information Technology</v>
      </c>
      <c r="C137" s="651" t="s">
        <v>261</v>
      </c>
      <c r="D137" s="624"/>
      <c r="E137" s="631">
        <f>SUM(D138)</f>
        <v>94696</v>
      </c>
      <c r="F137" s="273"/>
      <c r="G137" s="626">
        <f>PRODUCT(E137:F137)</f>
        <v>94696</v>
      </c>
    </row>
    <row r="138" spans="2:7" x14ac:dyDescent="0.35">
      <c r="B138" s="586"/>
      <c r="C138" s="311" t="s">
        <v>440</v>
      </c>
      <c r="D138" s="583">
        <v>94696</v>
      </c>
      <c r="G138"/>
    </row>
    <row r="139" spans="2:7" x14ac:dyDescent="0.35">
      <c r="B139" s="633" t="str">
        <f>'QS Certified'!C49</f>
        <v>Al Suwaidi</v>
      </c>
      <c r="C139" s="651" t="s">
        <v>261</v>
      </c>
      <c r="D139" s="624"/>
      <c r="E139" s="631">
        <f>SUM(D140)</f>
        <v>11000</v>
      </c>
      <c r="F139" s="273"/>
      <c r="G139" s="626">
        <f>PRODUCT(E139:F139)</f>
        <v>11000</v>
      </c>
    </row>
    <row r="140" spans="2:7" x14ac:dyDescent="0.35">
      <c r="B140" s="586"/>
      <c r="C140" s="311" t="s">
        <v>441</v>
      </c>
      <c r="D140" s="583">
        <v>11000</v>
      </c>
      <c r="G140"/>
    </row>
    <row r="141" spans="2:7" x14ac:dyDescent="0.35">
      <c r="B141" s="633" t="str">
        <f>'QS Certified'!C50</f>
        <v>Ayyam Gallery</v>
      </c>
      <c r="C141" s="651" t="s">
        <v>233</v>
      </c>
      <c r="D141" s="624"/>
      <c r="E141" s="631">
        <f>SUM(D142)</f>
        <v>49800</v>
      </c>
      <c r="F141" s="273">
        <v>3.6760000000000002</v>
      </c>
      <c r="G141" s="626">
        <f>PRODUCT(E141:F141)</f>
        <v>183064.80000000002</v>
      </c>
    </row>
    <row r="142" spans="2:7" x14ac:dyDescent="0.35">
      <c r="B142" s="586"/>
      <c r="C142" s="311" t="s">
        <v>442</v>
      </c>
      <c r="D142" s="583">
        <v>49800</v>
      </c>
      <c r="G142"/>
    </row>
    <row r="143" spans="2:7" x14ac:dyDescent="0.35">
      <c r="B143" s="633" t="str">
        <f>'QS Certified'!C51</f>
        <v>m-hance</v>
      </c>
      <c r="C143" s="651" t="s">
        <v>261</v>
      </c>
      <c r="D143" s="624"/>
      <c r="E143" s="631">
        <f>SUM(D144)</f>
        <v>89345.34</v>
      </c>
      <c r="F143" s="273"/>
      <c r="G143" s="626">
        <f>PRODUCT(E143:F143)</f>
        <v>89345.34</v>
      </c>
    </row>
    <row r="144" spans="2:7" x14ac:dyDescent="0.35">
      <c r="B144" s="586"/>
      <c r="C144" s="311" t="s">
        <v>443</v>
      </c>
      <c r="D144" s="583">
        <v>89345.34</v>
      </c>
      <c r="G144"/>
    </row>
    <row r="145" spans="2:7" x14ac:dyDescent="0.35">
      <c r="B145" s="633" t="str">
        <f>'QS Certified'!C52</f>
        <v>Salt TS</v>
      </c>
      <c r="C145" s="651" t="s">
        <v>261</v>
      </c>
      <c r="D145" s="624"/>
      <c r="E145" s="631">
        <f>SUM(D146)</f>
        <v>146000</v>
      </c>
      <c r="F145" s="273"/>
      <c r="G145" s="626">
        <f>PRODUCT(E145:F145)</f>
        <v>146000</v>
      </c>
    </row>
    <row r="146" spans="2:7" x14ac:dyDescent="0.35">
      <c r="B146" s="586"/>
      <c r="C146" s="311" t="s">
        <v>265</v>
      </c>
      <c r="D146" s="583">
        <v>146000</v>
      </c>
      <c r="G146"/>
    </row>
    <row r="147" spans="2:7" x14ac:dyDescent="0.35">
      <c r="B147" s="633" t="str">
        <f>'QS Certified'!C53</f>
        <v>SevenRooms</v>
      </c>
      <c r="C147" s="651" t="s">
        <v>261</v>
      </c>
      <c r="D147" s="624"/>
      <c r="E147" s="631">
        <f>SUM(D148)</f>
        <v>84410</v>
      </c>
      <c r="F147" s="273"/>
      <c r="G147" s="626">
        <f>PRODUCT(E147:F147)</f>
        <v>84410</v>
      </c>
    </row>
    <row r="148" spans="2:7" x14ac:dyDescent="0.35">
      <c r="B148" s="586"/>
      <c r="C148" s="311" t="s">
        <v>444</v>
      </c>
      <c r="D148" s="583">
        <v>84410</v>
      </c>
      <c r="G148"/>
    </row>
    <row r="149" spans="2:7" x14ac:dyDescent="0.35">
      <c r="B149" s="633" t="s">
        <v>445</v>
      </c>
      <c r="C149" s="651" t="s">
        <v>261</v>
      </c>
      <c r="D149" s="624"/>
      <c r="E149" s="631">
        <f>SUM(D150:D151)</f>
        <v>3383682</v>
      </c>
      <c r="F149" s="273"/>
      <c r="G149" s="626">
        <f>PRODUCT(E149:F149)</f>
        <v>3383682</v>
      </c>
    </row>
    <row r="150" spans="2:7" x14ac:dyDescent="0.35">
      <c r="B150" s="586"/>
      <c r="C150" s="311" t="s">
        <v>275</v>
      </c>
      <c r="D150" s="263">
        <v>1023695</v>
      </c>
      <c r="G150"/>
    </row>
    <row r="151" spans="2:7" x14ac:dyDescent="0.35">
      <c r="B151" s="586"/>
      <c r="C151" s="311" t="s">
        <v>446</v>
      </c>
      <c r="D151" s="263">
        <v>2359987</v>
      </c>
      <c r="G151"/>
    </row>
    <row r="152" spans="2:7" x14ac:dyDescent="0.35">
      <c r="B152" s="633" t="str">
        <f>'QS Certified'!C26</f>
        <v>Magnum Plus</v>
      </c>
      <c r="C152" s="651" t="s">
        <v>261</v>
      </c>
      <c r="D152" s="626"/>
      <c r="E152" s="631">
        <f>SUM(D153:D154)</f>
        <v>77152.51999999999</v>
      </c>
      <c r="F152" s="273"/>
      <c r="G152" s="626">
        <f>PRODUCT(E152:F152)</f>
        <v>77152.51999999999</v>
      </c>
    </row>
    <row r="153" spans="2:7" x14ac:dyDescent="0.35">
      <c r="B153" s="586"/>
      <c r="C153" s="311" t="s">
        <v>275</v>
      </c>
      <c r="D153" s="263">
        <v>70800</v>
      </c>
      <c r="G153"/>
    </row>
    <row r="154" spans="2:7" x14ac:dyDescent="0.35">
      <c r="B154" s="586"/>
      <c r="C154" s="368" t="s">
        <v>430</v>
      </c>
      <c r="D154" s="263">
        <f>35400-(70800-41752.52)</f>
        <v>6352.5199999999968</v>
      </c>
      <c r="G154"/>
    </row>
    <row r="155" spans="2:7" x14ac:dyDescent="0.35">
      <c r="B155" s="633" t="str">
        <f>'QS Certified'!C13</f>
        <v>Brimax</v>
      </c>
      <c r="C155" s="651" t="s">
        <v>261</v>
      </c>
      <c r="D155" s="626"/>
      <c r="E155" s="631">
        <f>SUM(D156)</f>
        <v>235000</v>
      </c>
      <c r="F155" s="624"/>
      <c r="G155" s="626">
        <f>PRODUCT(E155:F155)</f>
        <v>235000</v>
      </c>
    </row>
    <row r="156" spans="2:7" x14ac:dyDescent="0.35">
      <c r="B156" s="586"/>
      <c r="C156" s="311" t="s">
        <v>265</v>
      </c>
      <c r="D156" s="263">
        <v>235000</v>
      </c>
      <c r="G156"/>
    </row>
    <row r="157" spans="2:7" s="365" customFormat="1" x14ac:dyDescent="0.35">
      <c r="B157" s="633" t="str">
        <f>'QS Certified'!C30</f>
        <v>Salama</v>
      </c>
      <c r="C157" s="651" t="s">
        <v>261</v>
      </c>
      <c r="D157" s="626"/>
      <c r="E157" s="631">
        <f>SUM(D158:D159)</f>
        <v>340000</v>
      </c>
      <c r="F157" s="624"/>
      <c r="G157" s="626">
        <f>PRODUCT(E157:F157)</f>
        <v>340000</v>
      </c>
    </row>
    <row r="158" spans="2:7" x14ac:dyDescent="0.35">
      <c r="B158" s="586"/>
      <c r="C158" s="311" t="s">
        <v>265</v>
      </c>
      <c r="D158" s="263">
        <v>300000</v>
      </c>
      <c r="G158"/>
    </row>
    <row r="159" spans="2:7" x14ac:dyDescent="0.35">
      <c r="B159" s="586"/>
      <c r="C159" s="311" t="s">
        <v>448</v>
      </c>
      <c r="D159" s="263">
        <v>40000</v>
      </c>
      <c r="G159"/>
    </row>
    <row r="160" spans="2:7" x14ac:dyDescent="0.35">
      <c r="B160" s="586"/>
      <c r="C160" s="311"/>
    </row>
    <row r="161" spans="2:8" x14ac:dyDescent="0.35">
      <c r="B161" s="586"/>
      <c r="C161" s="311"/>
    </row>
    <row r="162" spans="2:8" x14ac:dyDescent="0.35">
      <c r="B162" s="586"/>
      <c r="C162" s="311"/>
      <c r="G162" s="263" t="s">
        <v>261</v>
      </c>
      <c r="H162">
        <v>1</v>
      </c>
    </row>
    <row r="163" spans="2:8" x14ac:dyDescent="0.35">
      <c r="B163" s="586"/>
      <c r="C163" s="311"/>
      <c r="G163" s="274" t="s">
        <v>231</v>
      </c>
      <c r="H163" s="273">
        <v>4.45</v>
      </c>
    </row>
    <row r="164" spans="2:8" x14ac:dyDescent="0.35">
      <c r="B164" s="586"/>
      <c r="C164" s="311"/>
      <c r="G164" s="274" t="s">
        <v>232</v>
      </c>
      <c r="H164" s="273">
        <v>3.85</v>
      </c>
    </row>
    <row r="165" spans="2:8" x14ac:dyDescent="0.35">
      <c r="B165" s="586"/>
      <c r="C165" s="311"/>
      <c r="G165" s="274" t="s">
        <v>233</v>
      </c>
      <c r="H165" s="273">
        <v>3.6760000000000002</v>
      </c>
    </row>
    <row r="166" spans="2:8" x14ac:dyDescent="0.35">
      <c r="B166" s="586"/>
      <c r="C166" s="311"/>
    </row>
    <row r="167" spans="2:8" x14ac:dyDescent="0.35">
      <c r="B167" s="586"/>
      <c r="C167" s="311"/>
    </row>
    <row r="168" spans="2:8" x14ac:dyDescent="0.35">
      <c r="B168" s="586"/>
      <c r="C168" s="311"/>
    </row>
    <row r="169" spans="2:8" x14ac:dyDescent="0.35">
      <c r="B169" s="586"/>
      <c r="C169" s="311"/>
    </row>
    <row r="170" spans="2:8" x14ac:dyDescent="0.35">
      <c r="B170" s="586"/>
      <c r="C170" s="311"/>
    </row>
    <row r="171" spans="2:8" x14ac:dyDescent="0.35">
      <c r="B171" s="586"/>
      <c r="C171" s="311"/>
    </row>
    <row r="172" spans="2:8" x14ac:dyDescent="0.35">
      <c r="B172" s="586"/>
      <c r="C172" s="311"/>
    </row>
    <row r="173" spans="2:8" x14ac:dyDescent="0.35">
      <c r="B173" s="586"/>
      <c r="C173" s="311"/>
    </row>
    <row r="174" spans="2:8" x14ac:dyDescent="0.35">
      <c r="B174" s="586"/>
      <c r="C174" s="311"/>
    </row>
    <row r="175" spans="2:8" x14ac:dyDescent="0.35">
      <c r="B175" s="586"/>
      <c r="C175" s="311"/>
    </row>
  </sheetData>
  <autoFilter ref="B1:E159" xr:uid="{1A7DB9AD-069F-49BB-A8FA-63D39A69BC5E}"/>
  <pageMargins left="0.7" right="0.7" top="0.75" bottom="0.75" header="0.3" footer="0.3"/>
  <pageSetup paperSize="9" scale="5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C9B2-1302-4242-98E4-688BC0BB79C1}">
  <dimension ref="C4:I73"/>
  <sheetViews>
    <sheetView workbookViewId="0">
      <selection activeCell="G8" sqref="G8"/>
    </sheetView>
  </sheetViews>
  <sheetFormatPr defaultColWidth="8.90625" defaultRowHeight="15.5" x14ac:dyDescent="0.35"/>
  <cols>
    <col min="1" max="2" width="8.90625" style="474"/>
    <col min="3" max="3" width="24.08984375" style="474" customWidth="1"/>
    <col min="4" max="4" width="16.1796875" style="475" customWidth="1"/>
    <col min="5" max="5" width="16.6328125" style="476" customWidth="1"/>
    <col min="6" max="6" width="16.6328125" style="477" customWidth="1"/>
    <col min="7" max="7" width="23.36328125" style="476" customWidth="1"/>
    <col min="8" max="8" width="21.81640625" style="474" customWidth="1"/>
    <col min="9" max="9" width="24.54296875" style="474" customWidth="1"/>
    <col min="10" max="10" width="8.90625" style="474"/>
    <col min="11" max="11" width="12.90625" style="474" bestFit="1" customWidth="1"/>
    <col min="12" max="16384" width="8.90625" style="474"/>
  </cols>
  <sheetData>
    <row r="4" spans="3:9" s="473" customFormat="1" ht="32.5" customHeight="1" x14ac:dyDescent="0.35">
      <c r="C4" s="470" t="s">
        <v>147</v>
      </c>
      <c r="D4" s="471" t="s">
        <v>396</v>
      </c>
      <c r="E4" s="472" t="s">
        <v>199</v>
      </c>
      <c r="F4" s="471" t="s">
        <v>396</v>
      </c>
      <c r="G4" s="472" t="s">
        <v>149</v>
      </c>
      <c r="I4" s="473">
        <f>G10+E10</f>
        <v>243750</v>
      </c>
    </row>
    <row r="5" spans="3:9" x14ac:dyDescent="0.35">
      <c r="I5" s="473"/>
    </row>
    <row r="6" spans="3:9" x14ac:dyDescent="0.35">
      <c r="C6" s="478" t="s">
        <v>151</v>
      </c>
      <c r="D6" s="479"/>
      <c r="E6" s="480"/>
      <c r="F6" s="481">
        <v>2</v>
      </c>
      <c r="G6" s="482">
        <v>80000</v>
      </c>
      <c r="H6" s="474" t="s">
        <v>362</v>
      </c>
      <c r="I6" s="483">
        <f>SUMIF($C$6:C$32,H6,$G$6:$G$32)</f>
        <v>222500</v>
      </c>
    </row>
    <row r="7" spans="3:9" x14ac:dyDescent="0.35">
      <c r="C7" s="484" t="s">
        <v>152</v>
      </c>
      <c r="D7" s="471"/>
      <c r="E7" s="485"/>
      <c r="F7" s="486">
        <v>2</v>
      </c>
      <c r="G7" s="485">
        <v>84700</v>
      </c>
      <c r="H7" s="474" t="s">
        <v>32</v>
      </c>
      <c r="I7" s="483">
        <f>SUMIF($C$6:C$32,H7,$G$6:$G$32)</f>
        <v>0</v>
      </c>
    </row>
    <row r="8" spans="3:9" x14ac:dyDescent="0.35">
      <c r="C8" s="484" t="s">
        <v>58</v>
      </c>
      <c r="D8" s="471">
        <v>9</v>
      </c>
      <c r="E8" s="487">
        <v>87500</v>
      </c>
      <c r="F8" s="486">
        <v>8</v>
      </c>
      <c r="G8" s="488">
        <v>70000</v>
      </c>
      <c r="H8" s="489" t="s">
        <v>151</v>
      </c>
      <c r="I8" s="483">
        <f>SUMIF($C$6:C$32,H8,$G$6:$G$32)</f>
        <v>80000</v>
      </c>
    </row>
    <row r="9" spans="3:9" x14ac:dyDescent="0.35">
      <c r="C9" s="484" t="s">
        <v>66</v>
      </c>
      <c r="D9" s="471">
        <v>13</v>
      </c>
      <c r="E9" s="487">
        <v>205750</v>
      </c>
      <c r="F9" s="486" t="s">
        <v>397</v>
      </c>
      <c r="G9" s="487">
        <v>205750</v>
      </c>
      <c r="H9" s="474" t="str">
        <f>C11</f>
        <v>Conin</v>
      </c>
      <c r="I9" s="483">
        <f>SUMIF($C$6:C$32,H9,$G$6:$G$32)</f>
        <v>37968.75</v>
      </c>
    </row>
    <row r="10" spans="3:9" x14ac:dyDescent="0.35">
      <c r="C10" s="484" t="s">
        <v>70</v>
      </c>
      <c r="D10" s="471">
        <v>7</v>
      </c>
      <c r="E10" s="487">
        <v>162500</v>
      </c>
      <c r="F10" s="486">
        <v>5</v>
      </c>
      <c r="G10" s="487">
        <v>81250</v>
      </c>
      <c r="H10" s="474" t="str">
        <f>C16</f>
        <v>Excom</v>
      </c>
      <c r="I10" s="483">
        <f>SUMIF($C$6:C$32,H10,$G$6:$G$32)+G14</f>
        <v>21000</v>
      </c>
    </row>
    <row r="11" spans="3:9" x14ac:dyDescent="0.35">
      <c r="C11" s="478" t="s">
        <v>154</v>
      </c>
      <c r="D11" s="479">
        <v>58</v>
      </c>
      <c r="E11" s="490">
        <v>37968.75</v>
      </c>
      <c r="F11" s="481">
        <v>57</v>
      </c>
      <c r="G11" s="490">
        <v>37968.75</v>
      </c>
      <c r="H11" s="474" t="s">
        <v>41</v>
      </c>
      <c r="I11" s="483">
        <f>SUMIF($C$6:C$32,H11,$G$6:$G$32)</f>
        <v>0</v>
      </c>
    </row>
    <row r="12" spans="3:9" x14ac:dyDescent="0.35">
      <c r="C12" s="484" t="s">
        <v>155</v>
      </c>
      <c r="D12" s="471"/>
      <c r="E12" s="487"/>
      <c r="F12" s="486">
        <v>2</v>
      </c>
      <c r="G12" s="491">
        <v>202030</v>
      </c>
      <c r="H12" s="474" t="str">
        <f>C26</f>
        <v>Travel</v>
      </c>
      <c r="I12" s="483">
        <f>SUMIF($C$6:C$32,H12,$G$6:$G$32)</f>
        <v>170025</v>
      </c>
    </row>
    <row r="13" spans="3:9" x14ac:dyDescent="0.35">
      <c r="C13" s="484" t="s">
        <v>158</v>
      </c>
      <c r="D13" s="471"/>
      <c r="E13" s="487"/>
      <c r="F13" s="486">
        <v>29</v>
      </c>
      <c r="G13" s="487">
        <v>3835.6010000000001</v>
      </c>
      <c r="H13" s="474" t="str">
        <f>C18</f>
        <v>Fondue</v>
      </c>
      <c r="I13" s="483">
        <f>SUMIF($C$6:C$32,H13,$G$6:$G$32)</f>
        <v>92600</v>
      </c>
    </row>
    <row r="14" spans="3:9" x14ac:dyDescent="0.35">
      <c r="C14" s="478" t="s">
        <v>398</v>
      </c>
      <c r="D14" s="479">
        <v>3</v>
      </c>
      <c r="E14" s="490">
        <v>10500</v>
      </c>
      <c r="F14" s="481">
        <v>2</v>
      </c>
      <c r="G14" s="490">
        <v>10500</v>
      </c>
      <c r="H14" s="474" t="str">
        <f>C27</f>
        <v>Roya</v>
      </c>
      <c r="I14" s="483">
        <f>SUMIF($C$6:C$32,H14,$G$6:$G$32)</f>
        <v>40000</v>
      </c>
    </row>
    <row r="15" spans="3:9" x14ac:dyDescent="0.35">
      <c r="C15" s="484" t="s">
        <v>399</v>
      </c>
      <c r="D15" s="471">
        <v>1</v>
      </c>
      <c r="E15" s="487">
        <v>33000</v>
      </c>
      <c r="F15" s="486"/>
      <c r="G15" s="487"/>
      <c r="H15" s="474" t="str">
        <f>C13</f>
        <v>Dorchester</v>
      </c>
      <c r="I15" s="483">
        <f>SUMIF($C$6:C$32,H15,$G$6:$G$32)</f>
        <v>3835.6010000000001</v>
      </c>
    </row>
    <row r="16" spans="3:9" x14ac:dyDescent="0.35">
      <c r="C16" s="478" t="s">
        <v>160</v>
      </c>
      <c r="D16" s="479">
        <v>50</v>
      </c>
      <c r="E16" s="490">
        <v>10500</v>
      </c>
      <c r="F16" s="481">
        <v>49</v>
      </c>
      <c r="G16" s="490">
        <v>10500</v>
      </c>
      <c r="H16" s="474" t="str">
        <f>C30</f>
        <v>U+A</v>
      </c>
      <c r="I16" s="483">
        <f>SUMIF($C$6:C$32,H16,$G$6:$G$32)</f>
        <v>30000</v>
      </c>
    </row>
    <row r="17" spans="3:9" x14ac:dyDescent="0.35">
      <c r="C17" s="484" t="s">
        <v>362</v>
      </c>
      <c r="D17" s="471"/>
      <c r="E17" s="487">
        <v>333750</v>
      </c>
      <c r="F17" s="486"/>
      <c r="G17" s="487">
        <v>222500</v>
      </c>
      <c r="H17" s="474" t="str">
        <f>C20</f>
        <v>Light Touch</v>
      </c>
      <c r="I17" s="483">
        <f>SUMIF($C$6:C$32,H17,$G$6:$G$32)</f>
        <v>32660</v>
      </c>
    </row>
    <row r="18" spans="3:9" x14ac:dyDescent="0.35">
      <c r="C18" s="484" t="s">
        <v>161</v>
      </c>
      <c r="D18" s="471"/>
      <c r="E18" s="487">
        <v>92600</v>
      </c>
      <c r="F18" s="486"/>
      <c r="G18" s="487">
        <v>92600</v>
      </c>
      <c r="H18" s="474" t="s">
        <v>51</v>
      </c>
      <c r="I18" s="483">
        <f>SUMIF($C$6:C$32,H18,$G$6:$G$32)</f>
        <v>0</v>
      </c>
    </row>
    <row r="19" spans="3:9" x14ac:dyDescent="0.35">
      <c r="C19" s="484" t="s">
        <v>68</v>
      </c>
      <c r="D19" s="471">
        <v>15</v>
      </c>
      <c r="E19" s="487">
        <v>100844.71</v>
      </c>
      <c r="F19" s="486">
        <v>13</v>
      </c>
      <c r="G19" s="487">
        <v>91473.84</v>
      </c>
      <c r="H19" s="474" t="str">
        <f>C24</f>
        <v>Mirage</v>
      </c>
      <c r="I19" s="483">
        <f>SUMIF($C$6:C$32,H19,$G$6:$G$32)</f>
        <v>286032.39</v>
      </c>
    </row>
    <row r="20" spans="3:9" x14ac:dyDescent="0.35">
      <c r="C20" s="484" t="s">
        <v>163</v>
      </c>
      <c r="D20" s="471">
        <v>16</v>
      </c>
      <c r="E20" s="487">
        <v>32660</v>
      </c>
      <c r="F20" s="486">
        <v>14</v>
      </c>
      <c r="G20" s="487">
        <v>32660</v>
      </c>
      <c r="H20" s="474" t="s">
        <v>54</v>
      </c>
      <c r="I20" s="483">
        <f>SUMIF($C$6:C$32,H20,$G$6:$G$32)</f>
        <v>108000</v>
      </c>
    </row>
    <row r="21" spans="3:9" x14ac:dyDescent="0.35">
      <c r="C21" s="484" t="s">
        <v>74</v>
      </c>
      <c r="D21" s="471">
        <v>6</v>
      </c>
      <c r="E21" s="487">
        <v>5900</v>
      </c>
      <c r="F21" s="486">
        <v>5</v>
      </c>
      <c r="G21" s="487">
        <v>5900</v>
      </c>
      <c r="H21" s="474" t="str">
        <f>C23</f>
        <v>Meinhardt</v>
      </c>
      <c r="I21" s="483">
        <f>SUMIF($C$6:C$32,H21,$G$6:$G$32)</f>
        <v>13940</v>
      </c>
    </row>
    <row r="22" spans="3:9" x14ac:dyDescent="0.35">
      <c r="C22" s="484" t="s">
        <v>165</v>
      </c>
      <c r="D22" s="471">
        <v>6</v>
      </c>
      <c r="E22" s="487">
        <v>12500</v>
      </c>
      <c r="F22" s="486">
        <v>5</v>
      </c>
      <c r="G22" s="487">
        <v>12500</v>
      </c>
      <c r="H22" s="474" t="s">
        <v>58</v>
      </c>
      <c r="I22" s="483">
        <f>SUMIF($C$6:C$32,H22,$G$6:$G$32)</f>
        <v>70000</v>
      </c>
    </row>
    <row r="23" spans="3:9" x14ac:dyDescent="0.35">
      <c r="C23" s="484" t="s">
        <v>166</v>
      </c>
      <c r="D23" s="471">
        <v>7</v>
      </c>
      <c r="E23" s="487">
        <v>15110</v>
      </c>
      <c r="F23" s="486" t="s">
        <v>400</v>
      </c>
      <c r="G23" s="487">
        <v>13940</v>
      </c>
      <c r="H23" s="474" t="str">
        <f>C25</f>
        <v>Mitchell &amp; Eades</v>
      </c>
      <c r="I23" s="483">
        <f>SUMIF($C$6:C$32,H23,$G$6:$G$32)</f>
        <v>90437.5</v>
      </c>
    </row>
    <row r="24" spans="3:9" x14ac:dyDescent="0.35">
      <c r="C24" s="484" t="s">
        <v>167</v>
      </c>
      <c r="D24" s="471">
        <v>22</v>
      </c>
      <c r="E24" s="487">
        <v>303615.67</v>
      </c>
      <c r="F24" s="486">
        <v>21</v>
      </c>
      <c r="G24" s="487">
        <v>286032.39</v>
      </c>
      <c r="H24" s="474" t="str">
        <f>C22</f>
        <v>Mediatech</v>
      </c>
      <c r="I24" s="483">
        <f>SUMIF($C$6:C$32,H24,$G$6:$G$32)</f>
        <v>12500</v>
      </c>
    </row>
    <row r="25" spans="3:9" x14ac:dyDescent="0.35">
      <c r="C25" s="484" t="s">
        <v>168</v>
      </c>
      <c r="D25" s="471"/>
      <c r="E25" s="487">
        <v>121750</v>
      </c>
      <c r="F25" s="486"/>
      <c r="G25" s="487">
        <v>90437.5</v>
      </c>
      <c r="H25" s="474" t="str">
        <f>C31</f>
        <v>Vortex</v>
      </c>
      <c r="I25" s="483">
        <f>SUMIF($C$6:C$32,H25,$G$6:$G$32)</f>
        <v>11500</v>
      </c>
    </row>
    <row r="26" spans="3:9" x14ac:dyDescent="0.35">
      <c r="C26" s="478" t="s">
        <v>394</v>
      </c>
      <c r="D26" s="479"/>
      <c r="E26" s="490">
        <v>0</v>
      </c>
      <c r="F26" s="481"/>
      <c r="G26" s="490">
        <v>72765</v>
      </c>
      <c r="H26" s="474" t="s">
        <v>66</v>
      </c>
      <c r="I26" s="483">
        <f>SUMIF($C$6:C$32,H26,$G$6:$G$32)</f>
        <v>205750</v>
      </c>
    </row>
    <row r="27" spans="3:9" x14ac:dyDescent="0.35">
      <c r="C27" s="484" t="s">
        <v>170</v>
      </c>
      <c r="D27" s="471">
        <v>34</v>
      </c>
      <c r="E27" s="487">
        <v>40000</v>
      </c>
      <c r="F27" s="486">
        <v>33</v>
      </c>
      <c r="G27" s="487">
        <v>40000</v>
      </c>
      <c r="I27" s="483">
        <f>SUMIF($C$6:C$32,H27,$G$6:$G$32)</f>
        <v>0</v>
      </c>
    </row>
    <row r="28" spans="3:9" x14ac:dyDescent="0.35">
      <c r="C28" s="484" t="s">
        <v>401</v>
      </c>
      <c r="D28" s="471">
        <v>3</v>
      </c>
      <c r="E28" s="487">
        <v>40000</v>
      </c>
      <c r="F28" s="486">
        <v>3</v>
      </c>
      <c r="G28" s="491">
        <v>40000</v>
      </c>
      <c r="H28" s="474" t="s">
        <v>68</v>
      </c>
      <c r="I28" s="483">
        <f>SUMIF($C$6:C$32,H28,$G$6:$G$32)</f>
        <v>91473.84</v>
      </c>
    </row>
    <row r="29" spans="3:9" x14ac:dyDescent="0.35">
      <c r="C29" s="478" t="s">
        <v>394</v>
      </c>
      <c r="D29" s="479"/>
      <c r="E29" s="490">
        <v>0</v>
      </c>
      <c r="F29" s="481"/>
      <c r="G29" s="490">
        <v>97260</v>
      </c>
      <c r="H29" s="474" t="s">
        <v>70</v>
      </c>
      <c r="I29" s="483">
        <f>SUMIF($C$6:C$32,H29,$G$6:$G$32)</f>
        <v>81250</v>
      </c>
    </row>
    <row r="30" spans="3:9" x14ac:dyDescent="0.35">
      <c r="C30" s="484" t="s">
        <v>172</v>
      </c>
      <c r="D30" s="471"/>
      <c r="E30" s="487"/>
      <c r="F30" s="486">
        <v>5</v>
      </c>
      <c r="G30" s="487">
        <v>30000</v>
      </c>
      <c r="H30" s="474" t="s">
        <v>72</v>
      </c>
      <c r="I30" s="483">
        <f>SUMIF($C$6:C$32,H30,$G$6:$G$32)</f>
        <v>0</v>
      </c>
    </row>
    <row r="31" spans="3:9" x14ac:dyDescent="0.35">
      <c r="C31" s="484" t="s">
        <v>173</v>
      </c>
      <c r="D31" s="471">
        <v>6</v>
      </c>
      <c r="E31" s="487">
        <v>26000</v>
      </c>
      <c r="F31" s="486">
        <v>5</v>
      </c>
      <c r="G31" s="487">
        <v>11500</v>
      </c>
      <c r="H31" s="474" t="s">
        <v>74</v>
      </c>
      <c r="I31" s="483">
        <f>SUMIF($C$6:C$32,H31,$G$6:$G$32)</f>
        <v>5900</v>
      </c>
    </row>
    <row r="32" spans="3:9" x14ac:dyDescent="0.35">
      <c r="C32" s="484" t="s">
        <v>54</v>
      </c>
      <c r="D32" s="471" t="s">
        <v>402</v>
      </c>
      <c r="E32" s="487">
        <v>108000</v>
      </c>
      <c r="F32" s="486" t="s">
        <v>403</v>
      </c>
      <c r="G32" s="487">
        <v>108000</v>
      </c>
      <c r="H32" s="474" t="s">
        <v>189</v>
      </c>
      <c r="I32" s="483">
        <f>SUMIF($C$6:C$32,H32,$G$6:$G$32)</f>
        <v>0</v>
      </c>
    </row>
    <row r="33" spans="3:9" x14ac:dyDescent="0.35">
      <c r="D33" s="474"/>
      <c r="E33" s="474"/>
      <c r="F33" s="474"/>
      <c r="G33" s="474"/>
      <c r="H33" s="484" t="s">
        <v>152</v>
      </c>
      <c r="I33" s="483">
        <f>SUMIF($C$6:C$32,H33,$G$6:$G$32)</f>
        <v>84700</v>
      </c>
    </row>
    <row r="34" spans="3:9" x14ac:dyDescent="0.35">
      <c r="H34" s="474" t="s">
        <v>78</v>
      </c>
      <c r="I34" s="483">
        <f>SUMIF($C$6:C$32,H34,$G$6:$G$32)</f>
        <v>0</v>
      </c>
    </row>
    <row r="35" spans="3:9" ht="16" thickBot="1" x14ac:dyDescent="0.4">
      <c r="G35" s="492">
        <f>SUM(G6:G34)</f>
        <v>2034103.0810000002</v>
      </c>
      <c r="I35" s="492">
        <f>SUM(I6:I34)</f>
        <v>1792073.081</v>
      </c>
    </row>
    <row r="36" spans="3:9" ht="16" thickTop="1" x14ac:dyDescent="0.35"/>
    <row r="37" spans="3:9" x14ac:dyDescent="0.35">
      <c r="I37" s="474">
        <f>G35-I35</f>
        <v>242030.00000000023</v>
      </c>
    </row>
    <row r="38" spans="3:9" x14ac:dyDescent="0.35">
      <c r="C38" s="493" t="s">
        <v>404</v>
      </c>
      <c r="D38" s="471"/>
      <c r="E38" s="487"/>
      <c r="F38" s="486"/>
      <c r="G38" s="487"/>
    </row>
    <row r="39" spans="3:9" x14ac:dyDescent="0.35">
      <c r="C39" s="484" t="s">
        <v>182</v>
      </c>
      <c r="D39" s="471">
        <v>11</v>
      </c>
      <c r="E39" s="487">
        <v>6037621.6500000004</v>
      </c>
      <c r="F39" s="486">
        <v>11</v>
      </c>
      <c r="G39" s="487">
        <v>6037621.6500000004</v>
      </c>
    </row>
    <row r="40" spans="3:9" x14ac:dyDescent="0.35">
      <c r="D40" s="474"/>
      <c r="E40" s="474"/>
      <c r="F40" s="474"/>
      <c r="G40" s="474"/>
    </row>
    <row r="41" spans="3:9" x14ac:dyDescent="0.35">
      <c r="C41" s="484" t="s">
        <v>405</v>
      </c>
      <c r="D41" s="471">
        <v>6</v>
      </c>
      <c r="E41" s="487">
        <v>42750</v>
      </c>
      <c r="F41" s="486">
        <v>6</v>
      </c>
      <c r="G41" s="487">
        <v>42750</v>
      </c>
    </row>
    <row r="42" spans="3:9" x14ac:dyDescent="0.35">
      <c r="C42" s="484" t="s">
        <v>68</v>
      </c>
      <c r="D42" s="471"/>
      <c r="E42" s="487">
        <v>126329.63</v>
      </c>
      <c r="F42" s="486"/>
      <c r="G42" s="487">
        <v>252635.06</v>
      </c>
    </row>
    <row r="43" spans="3:9" x14ac:dyDescent="0.35">
      <c r="C43" s="484" t="s">
        <v>406</v>
      </c>
      <c r="D43" s="471"/>
      <c r="E43" s="487">
        <v>121266.67</v>
      </c>
      <c r="F43" s="486"/>
      <c r="G43" s="487">
        <v>223266.66999999998</v>
      </c>
    </row>
    <row r="44" spans="3:9" x14ac:dyDescent="0.35">
      <c r="C44" s="484" t="s">
        <v>184</v>
      </c>
      <c r="D44" s="471"/>
      <c r="E44" s="487">
        <v>21660</v>
      </c>
      <c r="F44" s="486"/>
      <c r="G44" s="487">
        <v>43320</v>
      </c>
    </row>
    <row r="45" spans="3:9" x14ac:dyDescent="0.35">
      <c r="C45" s="484" t="s">
        <v>156</v>
      </c>
      <c r="D45" s="471"/>
      <c r="E45" s="487">
        <v>24000</v>
      </c>
      <c r="F45" s="486"/>
      <c r="G45" s="487">
        <v>44000</v>
      </c>
    </row>
    <row r="46" spans="3:9" x14ac:dyDescent="0.35">
      <c r="E46" s="476">
        <f>SUM(E41:E45)</f>
        <v>336006.3</v>
      </c>
      <c r="G46" s="476">
        <f>SUM(G41:G45)</f>
        <v>605971.73</v>
      </c>
    </row>
    <row r="48" spans="3:9" x14ac:dyDescent="0.35">
      <c r="C48" s="494" t="s">
        <v>177</v>
      </c>
      <c r="D48" s="495"/>
      <c r="E48" s="496"/>
      <c r="F48" s="497" t="s">
        <v>407</v>
      </c>
      <c r="G48" s="496">
        <v>35415</v>
      </c>
    </row>
    <row r="49" spans="3:7" x14ac:dyDescent="0.35">
      <c r="C49" s="494" t="s">
        <v>408</v>
      </c>
      <c r="D49" s="495">
        <v>1</v>
      </c>
      <c r="E49" s="496">
        <v>159899.6</v>
      </c>
      <c r="F49" s="497"/>
      <c r="G49" s="496"/>
    </row>
    <row r="50" spans="3:7" x14ac:dyDescent="0.35">
      <c r="C50" s="494" t="s">
        <v>409</v>
      </c>
      <c r="D50" s="495">
        <v>1</v>
      </c>
      <c r="E50" s="496">
        <v>81480</v>
      </c>
      <c r="F50" s="497">
        <v>1</v>
      </c>
      <c r="G50" s="496">
        <v>81480</v>
      </c>
    </row>
    <row r="51" spans="3:7" x14ac:dyDescent="0.35">
      <c r="C51" s="494" t="s">
        <v>410</v>
      </c>
      <c r="D51" s="495">
        <v>1</v>
      </c>
      <c r="E51" s="496">
        <v>164132.68</v>
      </c>
      <c r="F51" s="497">
        <v>1</v>
      </c>
      <c r="G51" s="496">
        <v>164132.68</v>
      </c>
    </row>
    <row r="52" spans="3:7" x14ac:dyDescent="0.35">
      <c r="C52" s="484" t="s">
        <v>178</v>
      </c>
      <c r="D52" s="471"/>
      <c r="E52" s="487"/>
      <c r="F52" s="486">
        <v>1</v>
      </c>
      <c r="G52" s="487">
        <v>20218</v>
      </c>
    </row>
    <row r="53" spans="3:7" x14ac:dyDescent="0.35">
      <c r="C53" s="494" t="s">
        <v>411</v>
      </c>
      <c r="D53" s="495">
        <v>1</v>
      </c>
      <c r="E53" s="496">
        <v>202505.5</v>
      </c>
      <c r="F53" s="497">
        <v>1</v>
      </c>
      <c r="G53" s="496">
        <v>202505.5</v>
      </c>
    </row>
    <row r="54" spans="3:7" x14ac:dyDescent="0.35">
      <c r="C54" s="494" t="s">
        <v>179</v>
      </c>
      <c r="D54" s="495"/>
      <c r="E54" s="496">
        <f>SUM(E55:E56)</f>
        <v>52000</v>
      </c>
      <c r="F54" s="497"/>
      <c r="G54" s="496">
        <f>SUM(G55:G56)</f>
        <v>83758</v>
      </c>
    </row>
    <row r="55" spans="3:7" x14ac:dyDescent="0.35">
      <c r="C55" s="494" t="s">
        <v>179</v>
      </c>
      <c r="D55" s="495">
        <v>2</v>
      </c>
      <c r="E55" s="496">
        <v>52000</v>
      </c>
      <c r="F55" s="497">
        <v>1</v>
      </c>
      <c r="G55" s="496">
        <v>31758</v>
      </c>
    </row>
    <row r="56" spans="3:7" x14ac:dyDescent="0.35">
      <c r="C56" s="494" t="s">
        <v>179</v>
      </c>
      <c r="D56" s="495"/>
      <c r="E56" s="496"/>
      <c r="F56" s="497">
        <v>2</v>
      </c>
      <c r="G56" s="496">
        <v>52000</v>
      </c>
    </row>
    <row r="57" spans="3:7" x14ac:dyDescent="0.35">
      <c r="C57" s="494" t="s">
        <v>370</v>
      </c>
      <c r="D57" s="495">
        <v>1</v>
      </c>
      <c r="E57" s="496">
        <v>84000</v>
      </c>
      <c r="F57" s="497">
        <v>1</v>
      </c>
      <c r="G57" s="496">
        <v>84000</v>
      </c>
    </row>
    <row r="58" spans="3:7" x14ac:dyDescent="0.35">
      <c r="C58" s="494" t="s">
        <v>412</v>
      </c>
      <c r="D58" s="495">
        <v>1</v>
      </c>
      <c r="E58" s="496">
        <v>169096</v>
      </c>
      <c r="F58" s="497">
        <v>1</v>
      </c>
      <c r="G58" s="496">
        <v>169096</v>
      </c>
    </row>
    <row r="59" spans="3:7" x14ac:dyDescent="0.35">
      <c r="E59" s="512">
        <f t="shared" ref="E59" si="0">SUM(E48:E58)</f>
        <v>965113.78</v>
      </c>
      <c r="F59" s="512"/>
      <c r="G59" s="512">
        <f>SUM(G48:G58)</f>
        <v>924363.17999999993</v>
      </c>
    </row>
    <row r="60" spans="3:7" x14ac:dyDescent="0.35">
      <c r="E60" s="512"/>
      <c r="G60" s="512"/>
    </row>
    <row r="61" spans="3:7" x14ac:dyDescent="0.35">
      <c r="E61" s="512"/>
      <c r="G61" s="512"/>
    </row>
    <row r="62" spans="3:7" x14ac:dyDescent="0.35">
      <c r="E62" s="512"/>
      <c r="G62" s="512"/>
    </row>
    <row r="63" spans="3:7" x14ac:dyDescent="0.35">
      <c r="E63" s="512"/>
      <c r="G63" s="512"/>
    </row>
    <row r="65" spans="3:7" x14ac:dyDescent="0.35">
      <c r="C65" s="484" t="s">
        <v>175</v>
      </c>
      <c r="D65" s="471"/>
      <c r="E65" s="485"/>
      <c r="F65" s="486" t="s">
        <v>413</v>
      </c>
      <c r="G65" s="485">
        <v>441498.44</v>
      </c>
    </row>
    <row r="66" spans="3:7" x14ac:dyDescent="0.35">
      <c r="C66" s="484" t="s">
        <v>414</v>
      </c>
      <c r="D66" s="471" t="s">
        <v>415</v>
      </c>
      <c r="E66" s="487">
        <v>80486.899999999994</v>
      </c>
      <c r="F66" s="486"/>
      <c r="G66" s="487"/>
    </row>
    <row r="71" spans="3:7" x14ac:dyDescent="0.35">
      <c r="C71" s="484" t="s">
        <v>176</v>
      </c>
      <c r="D71" s="471"/>
      <c r="E71" s="487">
        <v>595455</v>
      </c>
      <c r="F71" s="486"/>
      <c r="G71" s="487">
        <v>142995</v>
      </c>
    </row>
    <row r="72" spans="3:7" x14ac:dyDescent="0.35">
      <c r="C72" s="484" t="s">
        <v>153</v>
      </c>
      <c r="D72" s="471"/>
      <c r="E72" s="487"/>
      <c r="F72" s="486">
        <v>6</v>
      </c>
      <c r="G72" s="487">
        <v>152820.82</v>
      </c>
    </row>
    <row r="73" spans="3:7" x14ac:dyDescent="0.35">
      <c r="C73" s="484" t="s">
        <v>85</v>
      </c>
      <c r="D73" s="471"/>
      <c r="E73" s="487"/>
      <c r="F73" s="486">
        <v>4</v>
      </c>
      <c r="G73" s="487">
        <v>35576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19"/>
  <sheetViews>
    <sheetView workbookViewId="0">
      <selection activeCell="C16" sqref="C16"/>
    </sheetView>
  </sheetViews>
  <sheetFormatPr defaultRowHeight="14.5" x14ac:dyDescent="0.35"/>
  <cols>
    <col min="2" max="2" width="22.90625" customWidth="1"/>
    <col min="3" max="3" width="17.6328125" customWidth="1"/>
    <col min="4" max="4" width="16.81640625" customWidth="1"/>
  </cols>
  <sheetData>
    <row r="4" spans="2:4" x14ac:dyDescent="0.35">
      <c r="C4" s="328" t="s">
        <v>199</v>
      </c>
      <c r="D4" s="328" t="s">
        <v>149</v>
      </c>
    </row>
    <row r="5" spans="2:4" x14ac:dyDescent="0.35">
      <c r="B5" s="329" t="s">
        <v>200</v>
      </c>
    </row>
    <row r="6" spans="2:4" x14ac:dyDescent="0.35">
      <c r="B6" t="s">
        <v>201</v>
      </c>
      <c r="C6" s="263">
        <v>86400</v>
      </c>
      <c r="D6" s="263">
        <v>86400</v>
      </c>
    </row>
    <row r="7" spans="2:4" x14ac:dyDescent="0.35">
      <c r="B7" t="s">
        <v>202</v>
      </c>
      <c r="C7" s="263">
        <v>1190801.5249999999</v>
      </c>
      <c r="D7" s="263">
        <v>438393.58095238096</v>
      </c>
    </row>
    <row r="8" spans="2:4" x14ac:dyDescent="0.35">
      <c r="B8" t="s">
        <v>203</v>
      </c>
      <c r="C8" s="263">
        <v>117600</v>
      </c>
      <c r="D8" s="263">
        <v>112800</v>
      </c>
    </row>
    <row r="9" spans="2:4" x14ac:dyDescent="0.35">
      <c r="B9" t="s">
        <v>204</v>
      </c>
      <c r="C9" s="263">
        <v>9173382.3780959994</v>
      </c>
      <c r="D9" s="263">
        <v>5625903.5</v>
      </c>
    </row>
    <row r="10" spans="2:4" x14ac:dyDescent="0.35">
      <c r="C10" s="263"/>
      <c r="D10" s="263"/>
    </row>
    <row r="11" spans="2:4" x14ac:dyDescent="0.35">
      <c r="B11" t="s">
        <v>210</v>
      </c>
      <c r="C11" s="316">
        <v>1397466.3800000001</v>
      </c>
      <c r="D11" s="316">
        <f>87391+924363.18</f>
        <v>1011754.18</v>
      </c>
    </row>
    <row r="12" spans="2:4" x14ac:dyDescent="0.35">
      <c r="B12" s="330"/>
      <c r="C12" s="345"/>
      <c r="D12" s="345"/>
    </row>
    <row r="13" spans="2:4" x14ac:dyDescent="0.35">
      <c r="C13" s="316">
        <f>SUM(C6:C12)</f>
        <v>11965650.283096001</v>
      </c>
      <c r="D13" s="316">
        <f>SUM(D6:D12)</f>
        <v>7275251.2609523805</v>
      </c>
    </row>
    <row r="14" spans="2:4" x14ac:dyDescent="0.35">
      <c r="B14" s="329" t="s">
        <v>205</v>
      </c>
    </row>
    <row r="16" spans="2:4" x14ac:dyDescent="0.35">
      <c r="B16" t="s">
        <v>204</v>
      </c>
      <c r="C16" s="263">
        <v>4510065.49</v>
      </c>
      <c r="D16" s="316">
        <f>C16</f>
        <v>4510065.49</v>
      </c>
    </row>
    <row r="17" spans="2:4" x14ac:dyDescent="0.35">
      <c r="B17" t="s">
        <v>206</v>
      </c>
      <c r="C17" s="263">
        <v>15115</v>
      </c>
      <c r="D17" s="263">
        <v>10942.857142857143</v>
      </c>
    </row>
    <row r="18" spans="2:4" x14ac:dyDescent="0.35">
      <c r="C18" s="330"/>
      <c r="D18" s="330"/>
    </row>
    <row r="19" spans="2:4" x14ac:dyDescent="0.35">
      <c r="C19" s="263">
        <f>SUM(C16:C18)</f>
        <v>4525180.49</v>
      </c>
      <c r="D19" s="263">
        <f>SUM(D16:D18)</f>
        <v>4521008.3471428575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64"/>
  <sheetViews>
    <sheetView workbookViewId="0">
      <pane ySplit="5" topLeftCell="A48" activePane="bottomLeft" state="frozen"/>
      <selection pane="bottomLeft" activeCell="G52" sqref="G52"/>
    </sheetView>
  </sheetViews>
  <sheetFormatPr defaultRowHeight="14.5" x14ac:dyDescent="0.35"/>
  <cols>
    <col min="1" max="1" width="5.6328125" customWidth="1"/>
    <col min="2" max="2" width="8.90625" style="262"/>
    <col min="3" max="3" width="40.54296875" customWidth="1"/>
    <col min="4" max="4" width="19.90625" style="263" customWidth="1"/>
    <col min="5" max="5" width="18.6328125" style="263" customWidth="1"/>
    <col min="6" max="6" width="11.81640625" customWidth="1"/>
    <col min="7" max="7" width="14.08984375" customWidth="1"/>
    <col min="8" max="8" width="11.54296875" customWidth="1"/>
    <col min="9" max="9" width="14.1796875" customWidth="1"/>
    <col min="10" max="10" width="17.54296875" customWidth="1"/>
    <col min="11" max="11" width="15.6328125" customWidth="1"/>
    <col min="12" max="12" width="13" customWidth="1"/>
    <col min="13" max="13" width="17.6328125" customWidth="1"/>
  </cols>
  <sheetData>
    <row r="2" spans="1:11" x14ac:dyDescent="0.35">
      <c r="B2" t="s">
        <v>207</v>
      </c>
    </row>
    <row r="4" spans="1:11" ht="15" thickBot="1" x14ac:dyDescent="0.4"/>
    <row r="5" spans="1:11" ht="15" thickBot="1" x14ac:dyDescent="0.4">
      <c r="B5" s="264" t="s">
        <v>146</v>
      </c>
      <c r="C5" s="265" t="s">
        <v>147</v>
      </c>
      <c r="D5" s="266" t="s">
        <v>148</v>
      </c>
      <c r="E5" s="267" t="s">
        <v>149</v>
      </c>
      <c r="G5" s="342" t="s">
        <v>190</v>
      </c>
      <c r="H5" s="343" t="s">
        <v>209</v>
      </c>
      <c r="I5" s="342" t="s">
        <v>149</v>
      </c>
      <c r="J5" s="344" t="s">
        <v>208</v>
      </c>
      <c r="K5" s="342" t="s">
        <v>149</v>
      </c>
    </row>
    <row r="6" spans="1:11" x14ac:dyDescent="0.35">
      <c r="A6">
        <v>1</v>
      </c>
      <c r="B6" s="268">
        <v>50</v>
      </c>
      <c r="C6" s="269" t="s">
        <v>72</v>
      </c>
      <c r="D6" s="270"/>
      <c r="E6" s="281">
        <v>18600</v>
      </c>
      <c r="G6" s="339"/>
      <c r="H6" s="340"/>
      <c r="I6" s="340"/>
      <c r="J6" s="340"/>
      <c r="K6" s="341"/>
    </row>
    <row r="7" spans="1:11" x14ac:dyDescent="0.35">
      <c r="A7">
        <v>2</v>
      </c>
      <c r="B7" s="272">
        <v>1</v>
      </c>
      <c r="C7" s="273" t="s">
        <v>150</v>
      </c>
      <c r="D7" s="274"/>
      <c r="E7" s="275">
        <v>808013.48</v>
      </c>
      <c r="G7" s="332"/>
      <c r="H7" s="273"/>
      <c r="I7" s="273"/>
      <c r="J7" s="273"/>
      <c r="K7" s="279"/>
    </row>
    <row r="8" spans="1:11" x14ac:dyDescent="0.35">
      <c r="A8">
        <v>4</v>
      </c>
      <c r="B8" s="282">
        <v>48</v>
      </c>
      <c r="C8" s="283" t="s">
        <v>151</v>
      </c>
      <c r="D8" s="284">
        <v>80000</v>
      </c>
      <c r="E8" s="285">
        <v>100000</v>
      </c>
      <c r="G8" s="332"/>
      <c r="H8" s="273"/>
      <c r="I8" s="273"/>
      <c r="J8" s="273"/>
      <c r="K8" s="279"/>
    </row>
    <row r="9" spans="1:11" x14ac:dyDescent="0.35">
      <c r="A9">
        <v>5</v>
      </c>
      <c r="B9" s="286">
        <v>63</v>
      </c>
      <c r="C9" s="287" t="s">
        <v>152</v>
      </c>
      <c r="D9" s="288"/>
      <c r="E9" s="289">
        <v>84700</v>
      </c>
      <c r="G9" s="332"/>
      <c r="H9" s="273"/>
      <c r="I9" s="273"/>
      <c r="J9" s="273"/>
      <c r="K9" s="279"/>
    </row>
    <row r="10" spans="1:11" x14ac:dyDescent="0.35">
      <c r="A10">
        <v>6</v>
      </c>
      <c r="B10" s="290">
        <v>30</v>
      </c>
      <c r="C10" s="291" t="s">
        <v>58</v>
      </c>
      <c r="D10" s="292">
        <v>35000</v>
      </c>
      <c r="E10" s="293">
        <v>70000</v>
      </c>
      <c r="G10" s="332"/>
      <c r="H10" s="273"/>
      <c r="I10" s="273"/>
      <c r="J10" s="273"/>
      <c r="K10" s="279"/>
    </row>
    <row r="11" spans="1:11" x14ac:dyDescent="0.35">
      <c r="A11">
        <v>7</v>
      </c>
      <c r="B11" s="295">
        <v>27</v>
      </c>
      <c r="C11" s="296" t="s">
        <v>66</v>
      </c>
      <c r="D11" s="297">
        <v>239665</v>
      </c>
      <c r="E11" s="298">
        <v>272033</v>
      </c>
      <c r="G11" s="332"/>
      <c r="H11" s="273"/>
      <c r="I11" s="273"/>
      <c r="J11" s="273"/>
      <c r="K11" s="279"/>
    </row>
    <row r="12" spans="1:11" x14ac:dyDescent="0.35">
      <c r="A12">
        <v>8</v>
      </c>
      <c r="B12" s="282">
        <v>47</v>
      </c>
      <c r="C12" s="283" t="s">
        <v>153</v>
      </c>
      <c r="D12" s="284">
        <v>152820.82</v>
      </c>
      <c r="E12" s="285">
        <v>152820.82</v>
      </c>
      <c r="G12" s="332"/>
      <c r="H12" s="273"/>
      <c r="I12" s="273"/>
      <c r="J12" s="273"/>
      <c r="K12" s="279"/>
    </row>
    <row r="13" spans="1:11" x14ac:dyDescent="0.35">
      <c r="A13">
        <v>9</v>
      </c>
      <c r="B13" s="303">
        <v>84</v>
      </c>
      <c r="C13" s="304" t="s">
        <v>70</v>
      </c>
      <c r="D13" s="305">
        <v>81250</v>
      </c>
      <c r="E13" s="306">
        <v>81250</v>
      </c>
      <c r="G13" s="332"/>
      <c r="H13" s="273"/>
      <c r="I13" s="273"/>
      <c r="J13" s="273"/>
      <c r="K13" s="279"/>
    </row>
    <row r="14" spans="1:11" x14ac:dyDescent="0.35">
      <c r="A14">
        <v>10</v>
      </c>
      <c r="B14" s="299">
        <v>20</v>
      </c>
      <c r="C14" s="300" t="s">
        <v>154</v>
      </c>
      <c r="D14" s="301">
        <v>37968.75</v>
      </c>
      <c r="E14" s="302">
        <v>75937.5</v>
      </c>
      <c r="G14" s="333">
        <f>2150296.88+37968.75</f>
        <v>2188265.63</v>
      </c>
      <c r="H14" s="273" t="s">
        <v>186</v>
      </c>
      <c r="I14" s="274">
        <v>2217944.67</v>
      </c>
      <c r="J14" s="331">
        <v>2340140.63</v>
      </c>
      <c r="K14" s="279" t="s">
        <v>193</v>
      </c>
    </row>
    <row r="15" spans="1:11" x14ac:dyDescent="0.35">
      <c r="A15">
        <v>11</v>
      </c>
      <c r="B15" s="307">
        <v>8</v>
      </c>
      <c r="C15" s="308" t="s">
        <v>155</v>
      </c>
      <c r="D15" s="309">
        <v>202030</v>
      </c>
      <c r="E15" s="310"/>
      <c r="F15" s="311" t="s">
        <v>187</v>
      </c>
      <c r="G15" s="332"/>
      <c r="H15" s="273"/>
      <c r="I15" s="273"/>
      <c r="J15" s="273"/>
      <c r="K15" s="279"/>
    </row>
    <row r="16" spans="1:11" x14ac:dyDescent="0.35">
      <c r="A16">
        <v>13</v>
      </c>
      <c r="B16" s="282">
        <v>43</v>
      </c>
      <c r="C16" s="283" t="s">
        <v>157</v>
      </c>
      <c r="D16" s="284"/>
      <c r="E16" s="285">
        <v>57600</v>
      </c>
      <c r="G16" s="334">
        <v>228600</v>
      </c>
      <c r="H16" s="273"/>
      <c r="I16" s="274">
        <v>117000</v>
      </c>
      <c r="J16" s="273"/>
      <c r="K16" s="279"/>
    </row>
    <row r="17" spans="1:11" x14ac:dyDescent="0.35">
      <c r="A17">
        <v>15</v>
      </c>
      <c r="B17" s="312">
        <v>34</v>
      </c>
      <c r="C17" s="313" t="s">
        <v>158</v>
      </c>
      <c r="D17" s="314"/>
      <c r="E17" s="315">
        <v>223471.02549999999</v>
      </c>
      <c r="G17" s="333">
        <v>1379981.56</v>
      </c>
      <c r="H17" s="273"/>
      <c r="I17" s="273"/>
      <c r="J17" s="274">
        <v>3110892.92</v>
      </c>
      <c r="K17" s="279" t="s">
        <v>191</v>
      </c>
    </row>
    <row r="18" spans="1:11" x14ac:dyDescent="0.35">
      <c r="A18">
        <v>16</v>
      </c>
      <c r="B18" s="307">
        <v>17</v>
      </c>
      <c r="C18" s="308" t="s">
        <v>33</v>
      </c>
      <c r="D18" s="309"/>
      <c r="E18" s="310">
        <v>24700</v>
      </c>
      <c r="F18" s="311" t="s">
        <v>187</v>
      </c>
      <c r="G18" s="332" t="s">
        <v>192</v>
      </c>
      <c r="H18" s="273"/>
      <c r="I18" s="273"/>
      <c r="J18" s="273"/>
      <c r="K18" s="279"/>
    </row>
    <row r="19" spans="1:11" x14ac:dyDescent="0.35">
      <c r="A19">
        <v>17</v>
      </c>
      <c r="B19" s="295">
        <v>67</v>
      </c>
      <c r="C19" s="296" t="s">
        <v>159</v>
      </c>
      <c r="D19" s="297">
        <v>10500</v>
      </c>
      <c r="E19" s="298">
        <v>10500</v>
      </c>
      <c r="G19" s="332"/>
      <c r="H19" s="273"/>
      <c r="I19" s="273"/>
      <c r="J19" s="273" t="s">
        <v>191</v>
      </c>
      <c r="K19" s="279"/>
    </row>
    <row r="20" spans="1:11" x14ac:dyDescent="0.35">
      <c r="A20">
        <v>20</v>
      </c>
      <c r="B20" s="295">
        <v>16</v>
      </c>
      <c r="C20" s="296" t="s">
        <v>160</v>
      </c>
      <c r="D20" s="297">
        <v>10500</v>
      </c>
      <c r="E20" s="298">
        <v>21000</v>
      </c>
      <c r="G20" s="332"/>
      <c r="H20" s="273"/>
      <c r="I20" s="273"/>
      <c r="J20" s="273" t="s">
        <v>191</v>
      </c>
      <c r="K20" s="279"/>
    </row>
    <row r="21" spans="1:11" x14ac:dyDescent="0.35">
      <c r="B21" s="317">
        <v>5</v>
      </c>
      <c r="C21" s="318" t="s">
        <v>169</v>
      </c>
      <c r="D21" s="319">
        <v>27535</v>
      </c>
      <c r="E21" s="320">
        <v>97190</v>
      </c>
      <c r="G21" s="335">
        <v>1648076.5</v>
      </c>
      <c r="H21" s="273"/>
      <c r="I21" s="274">
        <f>1648076.5+274420</f>
        <v>1922496.5</v>
      </c>
      <c r="J21" s="274">
        <v>1898076.5</v>
      </c>
      <c r="K21" s="279"/>
    </row>
    <row r="22" spans="1:11" x14ac:dyDescent="0.35">
      <c r="B22" s="317">
        <v>3</v>
      </c>
      <c r="C22" s="318" t="s">
        <v>171</v>
      </c>
      <c r="D22" s="319">
        <v>72510</v>
      </c>
      <c r="E22" s="320">
        <v>177230</v>
      </c>
      <c r="G22" s="332"/>
      <c r="H22" s="273"/>
      <c r="I22" s="273"/>
      <c r="J22" s="273"/>
      <c r="K22" s="279"/>
    </row>
    <row r="23" spans="1:11" x14ac:dyDescent="0.35">
      <c r="A23">
        <v>21</v>
      </c>
      <c r="B23" s="317">
        <v>26</v>
      </c>
      <c r="C23" s="318" t="s">
        <v>161</v>
      </c>
      <c r="D23" s="319">
        <v>24000</v>
      </c>
      <c r="E23" s="320">
        <v>48000</v>
      </c>
      <c r="G23" s="335">
        <v>180000</v>
      </c>
      <c r="H23" s="273" t="s">
        <v>194</v>
      </c>
      <c r="I23" s="274">
        <v>156000</v>
      </c>
      <c r="J23" s="274">
        <v>327450</v>
      </c>
      <c r="K23" s="279"/>
    </row>
    <row r="24" spans="1:11" x14ac:dyDescent="0.35">
      <c r="B24" s="317">
        <v>14</v>
      </c>
      <c r="C24" s="318" t="s">
        <v>170</v>
      </c>
      <c r="D24" s="319">
        <v>40000</v>
      </c>
      <c r="E24" s="320">
        <v>80000</v>
      </c>
      <c r="G24" s="333">
        <v>1180000</v>
      </c>
      <c r="H24" s="273"/>
      <c r="I24" s="274">
        <v>1140000</v>
      </c>
      <c r="J24" s="274">
        <v>1340000</v>
      </c>
      <c r="K24" s="279"/>
    </row>
    <row r="25" spans="1:11" x14ac:dyDescent="0.35">
      <c r="B25" s="321"/>
      <c r="C25" s="318" t="s">
        <v>196</v>
      </c>
      <c r="D25" s="322"/>
      <c r="E25" s="319"/>
      <c r="G25" s="333">
        <v>169400</v>
      </c>
      <c r="H25" s="273"/>
      <c r="I25" s="274">
        <f>22000*3.85</f>
        <v>84700</v>
      </c>
      <c r="J25" s="274">
        <v>338800</v>
      </c>
      <c r="K25" s="279"/>
    </row>
    <row r="26" spans="1:11" x14ac:dyDescent="0.35">
      <c r="A26">
        <v>23</v>
      </c>
      <c r="B26" s="324">
        <v>44</v>
      </c>
      <c r="C26" s="325" t="s">
        <v>32</v>
      </c>
      <c r="D26" s="326"/>
      <c r="E26" s="327">
        <v>331100</v>
      </c>
      <c r="G26" s="333">
        <v>12032894.140000001</v>
      </c>
      <c r="H26" s="273"/>
      <c r="I26" s="331">
        <v>12032894.140000001</v>
      </c>
      <c r="J26" s="274">
        <v>13058666.309999999</v>
      </c>
      <c r="K26" s="279"/>
    </row>
    <row r="27" spans="1:11" ht="15.65" customHeight="1" x14ac:dyDescent="0.35">
      <c r="A27">
        <v>25</v>
      </c>
      <c r="B27" s="286">
        <v>18</v>
      </c>
      <c r="C27" s="287" t="s">
        <v>162</v>
      </c>
      <c r="D27" s="288">
        <v>91473.84</v>
      </c>
      <c r="E27" s="289">
        <v>91473.84</v>
      </c>
      <c r="G27" s="332"/>
      <c r="H27" s="273"/>
      <c r="I27" s="273"/>
      <c r="J27" s="273"/>
      <c r="K27" s="279"/>
    </row>
    <row r="28" spans="1:11" x14ac:dyDescent="0.35">
      <c r="A28">
        <v>29</v>
      </c>
      <c r="B28" s="290">
        <v>49</v>
      </c>
      <c r="C28" s="291" t="s">
        <v>78</v>
      </c>
      <c r="D28" s="292"/>
      <c r="E28" s="293">
        <v>16585</v>
      </c>
      <c r="G28" s="332"/>
      <c r="H28" s="273"/>
      <c r="I28" s="273"/>
      <c r="J28" s="273"/>
      <c r="K28" s="279"/>
    </row>
    <row r="29" spans="1:11" x14ac:dyDescent="0.35">
      <c r="A29">
        <v>30</v>
      </c>
      <c r="B29" s="295">
        <v>22</v>
      </c>
      <c r="C29" s="296" t="s">
        <v>163</v>
      </c>
      <c r="D29" s="297">
        <v>32660</v>
      </c>
      <c r="E29" s="298">
        <v>54920</v>
      </c>
      <c r="G29" s="332"/>
      <c r="H29" s="273"/>
      <c r="I29" s="273"/>
      <c r="J29" s="273"/>
      <c r="K29" s="279"/>
    </row>
    <row r="30" spans="1:11" x14ac:dyDescent="0.35">
      <c r="A30">
        <v>32</v>
      </c>
      <c r="B30" s="286">
        <v>25</v>
      </c>
      <c r="C30" s="287" t="s">
        <v>165</v>
      </c>
      <c r="D30" s="288">
        <v>12500</v>
      </c>
      <c r="E30" s="289">
        <v>25000</v>
      </c>
      <c r="G30" s="332"/>
      <c r="H30" s="273"/>
      <c r="I30" s="273"/>
      <c r="J30" s="273"/>
      <c r="K30" s="279"/>
    </row>
    <row r="31" spans="1:11" x14ac:dyDescent="0.35">
      <c r="A31">
        <v>33</v>
      </c>
      <c r="B31" s="295">
        <v>24</v>
      </c>
      <c r="C31" s="296" t="s">
        <v>166</v>
      </c>
      <c r="D31" s="297">
        <v>13940</v>
      </c>
      <c r="E31" s="298">
        <v>33770</v>
      </c>
      <c r="G31" s="332"/>
      <c r="H31" s="273"/>
      <c r="I31" s="273"/>
      <c r="J31" s="273"/>
      <c r="K31" s="279"/>
    </row>
    <row r="32" spans="1:11" x14ac:dyDescent="0.35">
      <c r="A32">
        <v>34</v>
      </c>
      <c r="B32" s="282">
        <v>21</v>
      </c>
      <c r="C32" s="283" t="s">
        <v>167</v>
      </c>
      <c r="D32" s="284">
        <v>286032.39</v>
      </c>
      <c r="E32" s="285">
        <v>579849.56999999995</v>
      </c>
      <c r="G32" s="332"/>
      <c r="H32" s="273"/>
      <c r="I32" s="273"/>
      <c r="J32" s="273"/>
      <c r="K32" s="279"/>
    </row>
    <row r="33" spans="1:13" x14ac:dyDescent="0.35">
      <c r="A33">
        <v>35</v>
      </c>
      <c r="B33" s="324">
        <v>9</v>
      </c>
      <c r="C33" s="325" t="s">
        <v>168</v>
      </c>
      <c r="D33" s="326">
        <v>21000</v>
      </c>
      <c r="E33" s="327">
        <v>204600</v>
      </c>
      <c r="G33" s="332"/>
      <c r="H33" s="273"/>
      <c r="I33" s="273"/>
      <c r="J33" s="273"/>
      <c r="K33" s="279"/>
    </row>
    <row r="34" spans="1:13" x14ac:dyDescent="0.35">
      <c r="A34">
        <v>40</v>
      </c>
      <c r="B34" s="282">
        <v>19</v>
      </c>
      <c r="C34" s="283" t="s">
        <v>172</v>
      </c>
      <c r="D34" s="284">
        <v>30000</v>
      </c>
      <c r="E34" s="285">
        <v>60000</v>
      </c>
      <c r="G34" s="332"/>
      <c r="H34" s="273"/>
      <c r="I34" s="273"/>
      <c r="J34" s="273"/>
      <c r="K34" s="279"/>
    </row>
    <row r="35" spans="1:13" x14ac:dyDescent="0.35">
      <c r="A35">
        <v>41</v>
      </c>
      <c r="B35" s="299">
        <v>23</v>
      </c>
      <c r="C35" s="300" t="s">
        <v>173</v>
      </c>
      <c r="D35" s="301">
        <v>11500</v>
      </c>
      <c r="E35" s="302">
        <v>19550</v>
      </c>
      <c r="G35" s="332"/>
      <c r="H35" s="273"/>
      <c r="I35" s="273"/>
      <c r="J35" s="273"/>
      <c r="K35" s="279"/>
    </row>
    <row r="36" spans="1:13" x14ac:dyDescent="0.35">
      <c r="A36">
        <v>42</v>
      </c>
      <c r="B36" s="290">
        <v>31</v>
      </c>
      <c r="C36" s="291" t="s">
        <v>54</v>
      </c>
      <c r="D36" s="292">
        <v>108000</v>
      </c>
      <c r="E36" s="293">
        <v>216000</v>
      </c>
      <c r="G36" s="332"/>
      <c r="H36" s="273"/>
      <c r="I36" s="273"/>
      <c r="J36" s="273"/>
      <c r="K36" s="279"/>
    </row>
    <row r="37" spans="1:13" x14ac:dyDescent="0.35">
      <c r="G37" s="332"/>
      <c r="H37" s="273"/>
      <c r="I37" s="273"/>
      <c r="J37" s="273"/>
      <c r="K37" s="279"/>
    </row>
    <row r="38" spans="1:13" x14ac:dyDescent="0.35">
      <c r="A38">
        <v>31</v>
      </c>
      <c r="B38" s="286">
        <v>54</v>
      </c>
      <c r="C38" s="287" t="s">
        <v>164</v>
      </c>
      <c r="D38" s="288">
        <v>5900</v>
      </c>
      <c r="E38" s="289">
        <v>17700</v>
      </c>
      <c r="G38" s="332"/>
      <c r="H38" s="273"/>
      <c r="I38" s="273"/>
      <c r="J38" s="273"/>
      <c r="K38" s="279"/>
    </row>
    <row r="39" spans="1:13" x14ac:dyDescent="0.35">
      <c r="A39">
        <v>43</v>
      </c>
      <c r="B39" s="286">
        <v>51</v>
      </c>
      <c r="C39" s="287" t="s">
        <v>115</v>
      </c>
      <c r="D39" s="288"/>
      <c r="E39" s="289">
        <v>269239.5</v>
      </c>
      <c r="G39" s="332"/>
      <c r="H39" s="273"/>
      <c r="I39" s="273"/>
      <c r="J39" s="273"/>
      <c r="K39" s="279"/>
    </row>
    <row r="40" spans="1:13" x14ac:dyDescent="0.35">
      <c r="A40">
        <v>44</v>
      </c>
      <c r="B40" s="282">
        <v>33</v>
      </c>
      <c r="C40" s="283" t="s">
        <v>174</v>
      </c>
      <c r="D40" s="284">
        <v>19804921.870000001</v>
      </c>
      <c r="E40" s="285">
        <v>15491078.949999999</v>
      </c>
      <c r="G40" s="332"/>
      <c r="H40" s="273"/>
      <c r="I40" s="273"/>
      <c r="J40" s="273"/>
      <c r="K40" s="279"/>
    </row>
    <row r="41" spans="1:13" x14ac:dyDescent="0.35">
      <c r="G41" s="332"/>
      <c r="H41" s="273"/>
      <c r="I41" s="273"/>
      <c r="J41" s="273"/>
      <c r="K41" s="279"/>
    </row>
    <row r="42" spans="1:13" x14ac:dyDescent="0.35">
      <c r="A42">
        <v>45</v>
      </c>
      <c r="B42" s="282">
        <v>85</v>
      </c>
      <c r="C42" s="283" t="s">
        <v>175</v>
      </c>
      <c r="D42" s="284">
        <v>441498.44</v>
      </c>
      <c r="E42" s="285">
        <v>441498.44</v>
      </c>
      <c r="G42" s="332"/>
      <c r="H42" s="273"/>
      <c r="I42" s="273"/>
      <c r="J42" s="273"/>
      <c r="K42" s="279"/>
    </row>
    <row r="43" spans="1:13" x14ac:dyDescent="0.35">
      <c r="G43" s="332"/>
      <c r="H43" s="273"/>
      <c r="I43" s="273"/>
      <c r="J43" s="273"/>
      <c r="K43" s="279"/>
    </row>
    <row r="44" spans="1:13" x14ac:dyDescent="0.35">
      <c r="A44">
        <v>46</v>
      </c>
      <c r="B44" s="272">
        <v>52</v>
      </c>
      <c r="C44" s="287" t="s">
        <v>85</v>
      </c>
      <c r="D44" s="288">
        <v>35576</v>
      </c>
      <c r="E44" s="289">
        <v>140175.94</v>
      </c>
      <c r="G44" s="332"/>
      <c r="H44" s="273"/>
      <c r="I44" s="273"/>
      <c r="J44" s="273"/>
      <c r="K44" s="279" t="s">
        <v>197</v>
      </c>
      <c r="L44" t="s">
        <v>198</v>
      </c>
    </row>
    <row r="45" spans="1:13" ht="15" thickBot="1" x14ac:dyDescent="0.4">
      <c r="A45">
        <v>47</v>
      </c>
      <c r="B45" s="272">
        <v>56</v>
      </c>
      <c r="C45" s="300" t="s">
        <v>176</v>
      </c>
      <c r="D45" s="301">
        <v>2449</v>
      </c>
      <c r="E45" s="302">
        <v>142995</v>
      </c>
      <c r="G45" s="336"/>
      <c r="H45" s="337"/>
      <c r="I45" s="337"/>
      <c r="J45" s="337"/>
      <c r="K45" s="338">
        <v>2560643.14</v>
      </c>
      <c r="L45" s="263">
        <v>230153</v>
      </c>
      <c r="M45" s="316">
        <f>SUM(K45:L45)</f>
        <v>2790796.14</v>
      </c>
    </row>
    <row r="47" spans="1:13" x14ac:dyDescent="0.35">
      <c r="A47">
        <v>48</v>
      </c>
      <c r="B47" s="272">
        <v>58</v>
      </c>
      <c r="C47" s="273" t="s">
        <v>177</v>
      </c>
      <c r="D47" s="274">
        <f>E47</f>
        <v>35415</v>
      </c>
      <c r="E47" s="275">
        <v>35415</v>
      </c>
      <c r="M47">
        <v>2790796.14</v>
      </c>
    </row>
    <row r="48" spans="1:13" x14ac:dyDescent="0.35">
      <c r="A48">
        <v>49</v>
      </c>
      <c r="B48" s="272">
        <v>60</v>
      </c>
      <c r="C48" s="273" t="s">
        <v>178</v>
      </c>
      <c r="D48" s="274">
        <v>20218</v>
      </c>
      <c r="E48" s="275">
        <v>20218</v>
      </c>
    </row>
    <row r="49" spans="1:5" x14ac:dyDescent="0.35">
      <c r="A49">
        <v>50</v>
      </c>
      <c r="B49" s="272">
        <v>59</v>
      </c>
      <c r="C49" s="273" t="s">
        <v>179</v>
      </c>
      <c r="D49" s="274">
        <v>31758</v>
      </c>
      <c r="E49" s="275">
        <v>31758</v>
      </c>
    </row>
    <row r="50" spans="1:5" x14ac:dyDescent="0.35">
      <c r="D50" s="263">
        <f>SUM(D47:D49)</f>
        <v>87391</v>
      </c>
      <c r="E50" s="263">
        <f>SUM(E47:E49)</f>
        <v>87391</v>
      </c>
    </row>
    <row r="52" spans="1:5" x14ac:dyDescent="0.35">
      <c r="D52" s="323"/>
      <c r="E52" s="323"/>
    </row>
    <row r="53" spans="1:5" x14ac:dyDescent="0.35">
      <c r="D53" s="323"/>
      <c r="E53" s="323"/>
    </row>
    <row r="54" spans="1:5" x14ac:dyDescent="0.35">
      <c r="A54">
        <v>53</v>
      </c>
      <c r="B54" s="272">
        <v>26</v>
      </c>
      <c r="C54" s="278" t="s">
        <v>182</v>
      </c>
      <c r="D54" s="275">
        <v>11005574.210000001</v>
      </c>
      <c r="E54" s="275">
        <v>11005574.210000001</v>
      </c>
    </row>
    <row r="55" spans="1:5" x14ac:dyDescent="0.35">
      <c r="D55" s="323"/>
      <c r="E55" s="323"/>
    </row>
    <row r="56" spans="1:5" ht="15" thickBot="1" x14ac:dyDescent="0.4"/>
    <row r="57" spans="1:5" x14ac:dyDescent="0.35">
      <c r="A57">
        <v>51</v>
      </c>
      <c r="B57" s="268">
        <v>10</v>
      </c>
      <c r="C57" s="276" t="s">
        <v>180</v>
      </c>
      <c r="D57" s="271">
        <v>102000</v>
      </c>
      <c r="E57" s="277"/>
    </row>
    <row r="58" spans="1:5" x14ac:dyDescent="0.35">
      <c r="A58">
        <v>52</v>
      </c>
      <c r="B58" s="272">
        <v>17</v>
      </c>
      <c r="C58" s="278" t="s">
        <v>181</v>
      </c>
      <c r="D58" s="275">
        <v>20000</v>
      </c>
      <c r="E58" s="279"/>
    </row>
    <row r="59" spans="1:5" x14ac:dyDescent="0.35">
      <c r="A59">
        <v>54</v>
      </c>
      <c r="B59" s="272">
        <v>65</v>
      </c>
      <c r="C59" s="273" t="s">
        <v>183</v>
      </c>
      <c r="D59" s="275"/>
      <c r="E59" s="275">
        <v>102000</v>
      </c>
    </row>
    <row r="60" spans="1:5" x14ac:dyDescent="0.35">
      <c r="A60">
        <v>55</v>
      </c>
      <c r="B60" s="272">
        <v>76</v>
      </c>
      <c r="C60" s="273" t="s">
        <v>184</v>
      </c>
      <c r="D60" s="275">
        <v>21660</v>
      </c>
      <c r="E60" s="275">
        <v>21660</v>
      </c>
    </row>
    <row r="61" spans="1:5" x14ac:dyDescent="0.35">
      <c r="A61">
        <v>56</v>
      </c>
      <c r="B61" s="272">
        <v>68</v>
      </c>
      <c r="C61" s="273" t="s">
        <v>68</v>
      </c>
      <c r="D61" s="274">
        <v>126305.43</v>
      </c>
      <c r="E61" s="275">
        <v>126305.43</v>
      </c>
    </row>
    <row r="62" spans="1:5" x14ac:dyDescent="0.35">
      <c r="A62">
        <v>57</v>
      </c>
      <c r="B62" s="272">
        <v>15</v>
      </c>
      <c r="C62" s="273" t="s">
        <v>185</v>
      </c>
      <c r="D62" s="274"/>
      <c r="E62" s="275">
        <v>82000</v>
      </c>
    </row>
    <row r="63" spans="1:5" x14ac:dyDescent="0.35">
      <c r="B63" s="272">
        <v>72</v>
      </c>
      <c r="C63" s="273" t="s">
        <v>156</v>
      </c>
      <c r="D63" s="274"/>
      <c r="E63" s="275">
        <v>20000</v>
      </c>
    </row>
    <row r="64" spans="1:5" x14ac:dyDescent="0.35">
      <c r="D64" s="263">
        <f>SUM(D57:D63)</f>
        <v>269965.43</v>
      </c>
      <c r="E64" s="263">
        <f>SUM(E57:E63)</f>
        <v>351965.43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1C. FCR</vt:lpstr>
      <vt:lpstr>Cash Flow</vt:lpstr>
      <vt:lpstr>QS Certified</vt:lpstr>
      <vt:lpstr>Final Contract Sums</vt:lpstr>
      <vt:lpstr>Consultant Summary</vt:lpstr>
      <vt:lpstr>December Payments</vt:lpstr>
      <vt:lpstr>FF&amp;E Payments</vt:lpstr>
      <vt:lpstr>Consultat &amp; Hard Cost</vt:lpstr>
      <vt:lpstr>'1C. FCR'!Print_Area</vt:lpstr>
      <vt:lpstr>'Cash Flow'!Print_Area</vt:lpstr>
      <vt:lpstr>'Consultant Summary'!Print_Area</vt:lpstr>
      <vt:lpstr>'QS Certified'!Print_Area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timothy.oman</dc:creator>
  <cp:lastModifiedBy>Himal Kosala</cp:lastModifiedBy>
  <cp:lastPrinted>2023-01-16T05:41:16Z</cp:lastPrinted>
  <dcterms:created xsi:type="dcterms:W3CDTF">2022-12-08T06:56:44Z</dcterms:created>
  <dcterms:modified xsi:type="dcterms:W3CDTF">2023-01-26T13:01:12Z</dcterms:modified>
</cp:coreProperties>
</file>